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ward\WWW\localhost\athletics\data\"/>
    </mc:Choice>
  </mc:AlternateContent>
  <bookViews>
    <workbookView xWindow="0" yWindow="0" windowWidth="28800" windowHeight="11100"/>
  </bookViews>
  <sheets>
    <sheet name="Same age predictor" sheetId="4" r:id="rId1"/>
    <sheet name="Age Comparitor" sheetId="1" r:id="rId2"/>
    <sheet name="Race log" sheetId="5" r:id="rId3"/>
    <sheet name="Road Weights" sheetId="2" r:id="rId4"/>
    <sheet name="License" sheetId="3" r:id="rId5"/>
  </sheets>
  <definedNames>
    <definedName name="Events">'Road Weights'!$B$2:$B$15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H35" i="5" l="1"/>
  <c r="J35" i="5" s="1"/>
  <c r="H34" i="5"/>
  <c r="J34" i="5" s="1"/>
  <c r="J33" i="5"/>
  <c r="H33" i="5"/>
  <c r="I33" i="5" s="1"/>
  <c r="H32" i="5"/>
  <c r="I32" i="5" s="1"/>
  <c r="H31" i="5"/>
  <c r="J31" i="5" s="1"/>
  <c r="H30" i="5"/>
  <c r="J30" i="5" s="1"/>
  <c r="J29" i="5"/>
  <c r="H29" i="5"/>
  <c r="I29" i="5" s="1"/>
  <c r="H28" i="5"/>
  <c r="I28" i="5" s="1"/>
  <c r="H27" i="5"/>
  <c r="J27" i="5" s="1"/>
  <c r="H26" i="5"/>
  <c r="J26" i="5" s="1"/>
  <c r="J25" i="5"/>
  <c r="H25" i="5"/>
  <c r="I25" i="5" s="1"/>
  <c r="H24" i="5"/>
  <c r="I24" i="5" s="1"/>
  <c r="H23" i="5"/>
  <c r="J23" i="5" s="1"/>
  <c r="H22" i="5"/>
  <c r="J22" i="5" s="1"/>
  <c r="J21" i="5"/>
  <c r="H21" i="5"/>
  <c r="I21" i="5" s="1"/>
  <c r="H20" i="5"/>
  <c r="I20" i="5" s="1"/>
  <c r="H19" i="5"/>
  <c r="J19" i="5" s="1"/>
  <c r="H18" i="5"/>
  <c r="J18" i="5" s="1"/>
  <c r="J17" i="5"/>
  <c r="H17" i="5"/>
  <c r="I17" i="5" s="1"/>
  <c r="H16" i="5"/>
  <c r="I16" i="5" s="1"/>
  <c r="H15" i="5"/>
  <c r="J15" i="5" s="1"/>
  <c r="H14" i="5"/>
  <c r="J14" i="5" s="1"/>
  <c r="J13" i="5"/>
  <c r="H13" i="5"/>
  <c r="I13" i="5" s="1"/>
  <c r="H12" i="5"/>
  <c r="I12" i="5" s="1"/>
  <c r="H11" i="5"/>
  <c r="J11" i="5" s="1"/>
  <c r="H10" i="5"/>
  <c r="J10" i="5" s="1"/>
  <c r="J9" i="5"/>
  <c r="H9" i="5"/>
  <c r="H8" i="5"/>
  <c r="J8" i="5" s="1"/>
  <c r="H7" i="5"/>
  <c r="J7" i="5" s="1"/>
  <c r="H6" i="5"/>
  <c r="J6" i="5" s="1"/>
  <c r="J5" i="5"/>
  <c r="H5" i="5"/>
  <c r="I5" i="5" s="1"/>
  <c r="H4" i="5"/>
  <c r="J4" i="5" s="1"/>
  <c r="H3" i="5"/>
  <c r="J3" i="5" s="1"/>
  <c r="H2" i="5"/>
  <c r="J2" i="5" s="1"/>
  <c r="K17" i="5" l="1"/>
  <c r="L17" i="5" s="1"/>
  <c r="M17" i="5" s="1"/>
  <c r="M5" i="5"/>
  <c r="K5" i="5"/>
  <c r="L5" i="5" s="1"/>
  <c r="K25" i="5"/>
  <c r="L25" i="5" s="1"/>
  <c r="M25" i="5" s="1"/>
  <c r="K13" i="5"/>
  <c r="L13" i="5" s="1"/>
  <c r="M13" i="5" s="1"/>
  <c r="M32" i="5"/>
  <c r="K32" i="5"/>
  <c r="L32" i="5" s="1"/>
  <c r="K33" i="5"/>
  <c r="L33" i="5" s="1"/>
  <c r="M33" i="5" s="1"/>
  <c r="K21" i="5"/>
  <c r="L21" i="5" s="1"/>
  <c r="M21" i="5"/>
  <c r="K9" i="5"/>
  <c r="L9" i="5" s="1"/>
  <c r="M9" i="5" s="1"/>
  <c r="K29" i="5"/>
  <c r="L29" i="5" s="1"/>
  <c r="M29" i="5" s="1"/>
  <c r="J12" i="5"/>
  <c r="K12" i="5" s="1"/>
  <c r="L12" i="5" s="1"/>
  <c r="M12" i="5" s="1"/>
  <c r="J16" i="5"/>
  <c r="K16" i="5" s="1"/>
  <c r="L16" i="5" s="1"/>
  <c r="M16" i="5" s="1"/>
  <c r="J20" i="5"/>
  <c r="K20" i="5" s="1"/>
  <c r="L20" i="5" s="1"/>
  <c r="M20" i="5" s="1"/>
  <c r="J24" i="5"/>
  <c r="K24" i="5" s="1"/>
  <c r="L24" i="5" s="1"/>
  <c r="M24" i="5" s="1"/>
  <c r="J28" i="5"/>
  <c r="K28" i="5" s="1"/>
  <c r="L28" i="5" s="1"/>
  <c r="M28" i="5" s="1"/>
  <c r="J32" i="5"/>
  <c r="I3" i="5"/>
  <c r="I7" i="5"/>
  <c r="I11" i="5"/>
  <c r="I15" i="5"/>
  <c r="I19" i="5"/>
  <c r="I23" i="5"/>
  <c r="I27" i="5"/>
  <c r="I31" i="5"/>
  <c r="I35" i="5"/>
  <c r="I4" i="5"/>
  <c r="I8" i="5"/>
  <c r="I2" i="5"/>
  <c r="I6" i="5"/>
  <c r="I10" i="5"/>
  <c r="I14" i="5"/>
  <c r="I18" i="5"/>
  <c r="I22" i="5"/>
  <c r="I26" i="5"/>
  <c r="I30" i="5"/>
  <c r="I34" i="5"/>
  <c r="K34" i="5" l="1"/>
  <c r="L34" i="5" s="1"/>
  <c r="M34" i="5" s="1"/>
  <c r="K30" i="5"/>
  <c r="L30" i="5" s="1"/>
  <c r="M30" i="5" s="1"/>
  <c r="K11" i="5"/>
  <c r="L11" i="5" s="1"/>
  <c r="M11" i="5" s="1"/>
  <c r="K26" i="5"/>
  <c r="L26" i="5" s="1"/>
  <c r="M26" i="5" s="1"/>
  <c r="K14" i="5"/>
  <c r="L14" i="5" s="1"/>
  <c r="M14" i="5"/>
  <c r="M27" i="5"/>
  <c r="K27" i="5"/>
  <c r="L27" i="5" s="1"/>
  <c r="K10" i="5"/>
  <c r="L10" i="5" s="1"/>
  <c r="M10" i="5" s="1"/>
  <c r="K23" i="5"/>
  <c r="L23" i="5" s="1"/>
  <c r="M23" i="5" s="1"/>
  <c r="K8" i="5"/>
  <c r="L8" i="5" s="1"/>
  <c r="M8" i="5" s="1"/>
  <c r="K6" i="5"/>
  <c r="L6" i="5" s="1"/>
  <c r="M6" i="5" s="1"/>
  <c r="K19" i="5"/>
  <c r="L19" i="5" s="1"/>
  <c r="M19" i="5" s="1"/>
  <c r="K2" i="5"/>
  <c r="L2" i="5" s="1"/>
  <c r="M2" i="5"/>
  <c r="K15" i="5"/>
  <c r="L15" i="5" s="1"/>
  <c r="M15" i="5" s="1"/>
  <c r="M7" i="5"/>
  <c r="K7" i="5"/>
  <c r="L7" i="5" s="1"/>
  <c r="K3" i="5"/>
  <c r="L3" i="5" s="1"/>
  <c r="M3" i="5" s="1"/>
  <c r="K4" i="5"/>
  <c r="L4" i="5" s="1"/>
  <c r="M4" i="5" s="1"/>
  <c r="K22" i="5"/>
  <c r="L22" i="5" s="1"/>
  <c r="M22" i="5" s="1"/>
  <c r="M35" i="5"/>
  <c r="K35" i="5"/>
  <c r="L35" i="5" s="1"/>
  <c r="K18" i="5"/>
  <c r="L18" i="5" s="1"/>
  <c r="M18" i="5"/>
  <c r="K31" i="5"/>
  <c r="L31" i="5" s="1"/>
  <c r="M31" i="5" s="1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4" l="1"/>
  <c r="H19" i="4"/>
  <c r="H18" i="4"/>
  <c r="H17" i="4"/>
  <c r="H16" i="4"/>
  <c r="H15" i="4"/>
  <c r="C15" i="4"/>
  <c r="H14" i="4"/>
  <c r="C14" i="4"/>
  <c r="H13" i="4"/>
  <c r="C13" i="4"/>
  <c r="H12" i="4"/>
  <c r="H11" i="4"/>
  <c r="H10" i="4"/>
  <c r="H9" i="4"/>
  <c r="H8" i="4"/>
  <c r="H7" i="4"/>
  <c r="C16" i="4" l="1"/>
  <c r="C17" i="4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5" i="1"/>
  <c r="C14" i="1"/>
  <c r="C13" i="1"/>
  <c r="F8" i="4" l="1"/>
  <c r="F16" i="4"/>
  <c r="F13" i="4"/>
  <c r="F9" i="4"/>
  <c r="F17" i="4"/>
  <c r="F18" i="4"/>
  <c r="F11" i="4"/>
  <c r="F19" i="4"/>
  <c r="F20" i="4"/>
  <c r="F7" i="4"/>
  <c r="F10" i="4"/>
  <c r="F12" i="4"/>
  <c r="F14" i="4"/>
  <c r="F15" i="4"/>
  <c r="G11" i="4"/>
  <c r="G7" i="4"/>
  <c r="G19" i="4"/>
  <c r="G14" i="4"/>
  <c r="G17" i="4"/>
  <c r="G12" i="4"/>
  <c r="G10" i="4"/>
  <c r="G8" i="4"/>
  <c r="G15" i="4"/>
  <c r="G20" i="4"/>
  <c r="G18" i="4"/>
  <c r="G13" i="4"/>
  <c r="G16" i="4"/>
  <c r="G9" i="4"/>
  <c r="C18" i="4"/>
  <c r="C16" i="1"/>
  <c r="C17" i="1" s="1"/>
  <c r="H20" i="1" l="1"/>
  <c r="G20" i="1" s="1"/>
  <c r="H18" i="1"/>
  <c r="G18" i="1" s="1"/>
  <c r="H13" i="1"/>
  <c r="G13" i="1" s="1"/>
  <c r="H12" i="1"/>
  <c r="G12" i="1" s="1"/>
  <c r="H10" i="1"/>
  <c r="G10" i="1" s="1"/>
  <c r="H15" i="1"/>
  <c r="G15" i="1" s="1"/>
  <c r="H16" i="1"/>
  <c r="G16" i="1" s="1"/>
  <c r="H11" i="1"/>
  <c r="G11" i="1" s="1"/>
  <c r="H9" i="1"/>
  <c r="G9" i="1" s="1"/>
  <c r="H7" i="1"/>
  <c r="G7" i="1" s="1"/>
  <c r="H8" i="1"/>
  <c r="G8" i="1" s="1"/>
  <c r="H19" i="1"/>
  <c r="G19" i="1" s="1"/>
  <c r="H14" i="1"/>
  <c r="G14" i="1" s="1"/>
  <c r="H17" i="1"/>
  <c r="G17" i="1" s="1"/>
  <c r="C18" i="1"/>
</calcChain>
</file>

<file path=xl/comments1.xml><?xml version="1.0" encoding="utf-8"?>
<comments xmlns="http://schemas.openxmlformats.org/spreadsheetml/2006/main">
  <authors>
    <author>Howard Grubb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% of Age Best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Equivalent time in Open age category</t>
        </r>
      </text>
    </comment>
  </commentList>
</comments>
</file>

<file path=xl/comments2.xml><?xml version="1.0" encoding="utf-8"?>
<comments xmlns="http://schemas.openxmlformats.org/spreadsheetml/2006/main">
  <authors>
    <author>Howard Grubb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% of Age Best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Equivalent time in Open age category</t>
        </r>
      </text>
    </comment>
  </commentList>
</comments>
</file>

<file path=xl/sharedStrings.xml><?xml version="1.0" encoding="utf-8"?>
<sst xmlns="http://schemas.openxmlformats.org/spreadsheetml/2006/main" count="175" uniqueCount="80">
  <si>
    <t>Enter actual race information into the green cells</t>
  </si>
  <si>
    <t>Event</t>
  </si>
  <si>
    <t>Current Age</t>
  </si>
  <si>
    <t>Age</t>
  </si>
  <si>
    <t>5 K</t>
  </si>
  <si>
    <t>Sex</t>
  </si>
  <si>
    <t>M</t>
  </si>
  <si>
    <t>6 K</t>
  </si>
  <si>
    <t>10 M</t>
  </si>
  <si>
    <t>4 M</t>
  </si>
  <si>
    <t>Hours</t>
  </si>
  <si>
    <t>8 K</t>
  </si>
  <si>
    <t>Minutes</t>
  </si>
  <si>
    <t>5 M</t>
  </si>
  <si>
    <t>Seconds</t>
  </si>
  <si>
    <t>10 K</t>
  </si>
  <si>
    <t>Time</t>
  </si>
  <si>
    <t>12 K</t>
  </si>
  <si>
    <t>Open standard</t>
  </si>
  <si>
    <t>15 K</t>
  </si>
  <si>
    <t>Age Factor</t>
  </si>
  <si>
    <t>Age Best</t>
  </si>
  <si>
    <t>20 K</t>
  </si>
  <si>
    <t>Race Score</t>
  </si>
  <si>
    <t>Half Marathon</t>
  </si>
  <si>
    <t>Age-graded result</t>
  </si>
  <si>
    <t>25 K</t>
  </si>
  <si>
    <t>30 K</t>
  </si>
  <si>
    <t>Marathon</t>
  </si>
  <si>
    <t>Kilometers</t>
  </si>
  <si>
    <t>Miles</t>
  </si>
  <si>
    <t>WR Seconds</t>
  </si>
  <si>
    <t>M5 K</t>
  </si>
  <si>
    <t>M6 K</t>
  </si>
  <si>
    <t>M4 M</t>
  </si>
  <si>
    <t>M8 K</t>
  </si>
  <si>
    <t>M5 M</t>
  </si>
  <si>
    <t>M10 K</t>
  </si>
  <si>
    <t>M12 K</t>
  </si>
  <si>
    <t>M15 K</t>
  </si>
  <si>
    <t>M10 M</t>
  </si>
  <si>
    <t>M20 K</t>
  </si>
  <si>
    <t>MHalf Marathon</t>
  </si>
  <si>
    <t>M25 K</t>
  </si>
  <si>
    <t>M30 K</t>
  </si>
  <si>
    <t>MMarathon</t>
  </si>
  <si>
    <t>F5 K</t>
  </si>
  <si>
    <t>F6 K</t>
  </si>
  <si>
    <t>F4 M</t>
  </si>
  <si>
    <t>F8 K</t>
  </si>
  <si>
    <t>F5 M</t>
  </si>
  <si>
    <t>F10 K</t>
  </si>
  <si>
    <t>F12 K</t>
  </si>
  <si>
    <t>F15 K</t>
  </si>
  <si>
    <t>F10 M</t>
  </si>
  <si>
    <t>F20 K</t>
  </si>
  <si>
    <t>FHalf Marathon</t>
  </si>
  <si>
    <t>F25 K</t>
  </si>
  <si>
    <t>F30 K</t>
  </si>
  <si>
    <t>FMarathon</t>
  </si>
  <si>
    <t>Original data are from World Masters Athletics:</t>
  </si>
  <si>
    <t>http://www.world-masters-athletics.org/laws-a-rules/appendixes-and-tables</t>
  </si>
  <si>
    <t>http://www.world-masters-athletics.org/files/laws_rules/Appendix-A-K.pdf</t>
  </si>
  <si>
    <t>And Alan Jones (road events):</t>
  </si>
  <si>
    <t>http://www.runscore.com/Alan/AgeGrade.html</t>
  </si>
  <si>
    <t>This representation is licensed under a Creative Commons Attribution 4.0 International License:</t>
  </si>
  <si>
    <t>http://creativecommons.org/licenses/by/4.0/</t>
  </si>
  <si>
    <t>Howard Grubb, 2016</t>
  </si>
  <si>
    <t>"Predictor" sheet formulas by Bernie Deitrick, March 2019</t>
  </si>
  <si>
    <t>Predictions for other distances based on current race</t>
  </si>
  <si>
    <r>
      <rPr>
        <b/>
        <sz val="14"/>
        <rFont val="Arial"/>
        <family val="2"/>
      </rPr>
      <t>Actual Race Information</t>
    </r>
    <r>
      <rPr>
        <sz val="14"/>
        <rFont val="Arial"/>
        <family val="2"/>
      </rPr>
      <t>: will be age-graded and used to predict results at other events</t>
    </r>
  </si>
  <si>
    <r>
      <rPr>
        <b/>
        <sz val="18"/>
        <rFont val="Arial"/>
        <family val="2"/>
      </rPr>
      <t>Equivalent Race Information</t>
    </r>
    <r>
      <rPr>
        <sz val="14"/>
        <rFont val="Arial"/>
        <family val="2"/>
      </rPr>
      <t xml:space="preserve">
Assumes that "Race Score" is the same at other distances at the same age as the actual race.</t>
    </r>
  </si>
  <si>
    <r>
      <rPr>
        <b/>
        <sz val="14"/>
        <rFont val="Arial"/>
        <family val="2"/>
      </rPr>
      <t>Historic Race Information</t>
    </r>
    <r>
      <rPr>
        <sz val="14"/>
        <rFont val="Arial"/>
        <family val="2"/>
      </rPr>
      <t>: will be used to predict results at other events and age</t>
    </r>
  </si>
  <si>
    <r>
      <rPr>
        <b/>
        <sz val="16"/>
        <rFont val="Arial"/>
        <family val="2"/>
      </rPr>
      <t>"Current Age" equivalent races</t>
    </r>
    <r>
      <rPr>
        <sz val="14"/>
        <rFont val="Arial"/>
        <family val="2"/>
      </rPr>
      <t xml:space="preserve">
What would your times be if you ran as well as you used to?</t>
    </r>
  </si>
  <si>
    <t>Predictions for other distances based on historic race</t>
  </si>
  <si>
    <t>Enter historic race information into the green cells</t>
  </si>
  <si>
    <t>Age at time of race</t>
  </si>
  <si>
    <t>Age-Graded Equivalent</t>
  </si>
  <si>
    <t>Notes</t>
  </si>
  <si>
    <t>80%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</si>
</sst>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0.041667]mm:ss;[&lt;1]h:mm:ss"/>
    <numFmt numFmtId="165" formatCode="0.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164" fontId="2" fillId="5" borderId="9" xfId="0" applyNumberFormat="1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0" fontId="1" fillId="0" borderId="0" xfId="2"/>
    <xf numFmtId="0" fontId="4" fillId="0" borderId="0" xfId="3"/>
    <xf numFmtId="0" fontId="5" fillId="0" borderId="0" xfId="3" applyFont="1"/>
    <xf numFmtId="0" fontId="1" fillId="0" borderId="0" xfId="2" applyFont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wrapText="1"/>
    </xf>
    <xf numFmtId="0" fontId="2" fillId="6" borderId="9" xfId="0" applyFont="1" applyFill="1" applyBorder="1"/>
    <xf numFmtId="0" fontId="2" fillId="8" borderId="9" xfId="0" applyFont="1" applyFill="1" applyBorder="1"/>
    <xf numFmtId="164" fontId="2" fillId="6" borderId="9" xfId="0" applyNumberFormat="1" applyFont="1" applyFill="1" applyBorder="1" applyAlignment="1">
      <alignment horizontal="center"/>
    </xf>
    <xf numFmtId="10" fontId="2" fillId="6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4" borderId="9" xfId="0" applyFont="1" applyFill="1" applyBorder="1" applyAlignment="1" applyProtection="1">
      <alignment horizontal="left"/>
      <protection locked="0"/>
    </xf>
    <xf numFmtId="164" fontId="2" fillId="6" borderId="9" xfId="0" quotePrefix="1" applyNumberFormat="1" applyFont="1" applyFill="1" applyBorder="1" applyAlignment="1">
      <alignment horizontal="center"/>
    </xf>
    <xf numFmtId="10" fontId="2" fillId="6" borderId="9" xfId="0" quotePrefix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orld-masters-athletics.org/files/laws_rules/Appendix-A-K.pdf" TargetMode="External"/><Relationship Id="rId2" Type="http://schemas.openxmlformats.org/officeDocument/2006/relationships/hyperlink" Target="http://creativecommons.org/licenses/by/4.0/" TargetMode="External"/><Relationship Id="rId1" Type="http://schemas.openxmlformats.org/officeDocument/2006/relationships/hyperlink" Target="http://www.world-masters-athletics.org/laws-a-rules/appendixes-and-tables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runscore.com/Alan/AgeGra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C8" sqref="C8"/>
    </sheetView>
  </sheetViews>
  <sheetFormatPr defaultColWidth="9.140625" defaultRowHeight="18" x14ac:dyDescent="0.25"/>
  <cols>
    <col min="1" max="1" width="9.140625" style="1"/>
    <col min="2" max="2" width="24" style="1" customWidth="1"/>
    <col min="3" max="3" width="20.28515625" style="2" customWidth="1"/>
    <col min="4" max="4" width="9.140625" style="1"/>
    <col min="5" max="5" width="18" style="2" bestFit="1" customWidth="1"/>
    <col min="6" max="6" width="24" style="2" customWidth="1"/>
    <col min="7" max="7" width="16.28515625" style="2" bestFit="1" customWidth="1"/>
    <col min="8" max="8" width="12.7109375" style="1" customWidth="1"/>
    <col min="9" max="9" width="9.140625" style="1"/>
    <col min="10" max="10" width="10.7109375" style="1" bestFit="1" customWidth="1"/>
    <col min="11" max="16384" width="9.140625" style="1"/>
  </cols>
  <sheetData>
    <row r="1" spans="2:8" ht="18.75" thickBot="1" x14ac:dyDescent="0.3"/>
    <row r="2" spans="2:8" ht="25.15" customHeight="1" x14ac:dyDescent="0.25">
      <c r="B2" s="27" t="s">
        <v>70</v>
      </c>
      <c r="C2" s="28"/>
      <c r="E2" s="27" t="s">
        <v>71</v>
      </c>
      <c r="F2" s="33"/>
      <c r="G2" s="33"/>
      <c r="H2" s="28"/>
    </row>
    <row r="3" spans="2:8" ht="25.15" customHeight="1" x14ac:dyDescent="0.25">
      <c r="B3" s="29"/>
      <c r="C3" s="30"/>
      <c r="E3" s="29"/>
      <c r="F3" s="34"/>
      <c r="G3" s="34"/>
      <c r="H3" s="30"/>
    </row>
    <row r="4" spans="2:8" ht="25.15" customHeight="1" thickBot="1" x14ac:dyDescent="0.3">
      <c r="B4" s="31"/>
      <c r="C4" s="32"/>
      <c r="E4" s="31"/>
      <c r="F4" s="35"/>
      <c r="G4" s="35"/>
      <c r="H4" s="32"/>
    </row>
    <row r="6" spans="2:8" ht="75" customHeight="1" x14ac:dyDescent="0.25">
      <c r="C6" s="3" t="s">
        <v>0</v>
      </c>
      <c r="E6" s="13" t="s">
        <v>1</v>
      </c>
      <c r="F6" s="14" t="s">
        <v>69</v>
      </c>
      <c r="G6" s="14" t="s">
        <v>77</v>
      </c>
      <c r="H6" s="14" t="s">
        <v>18</v>
      </c>
    </row>
    <row r="7" spans="2:8" x14ac:dyDescent="0.25">
      <c r="B7" s="16" t="s">
        <v>3</v>
      </c>
      <c r="C7" s="19">
        <v>45</v>
      </c>
      <c r="E7" s="13" t="s">
        <v>4</v>
      </c>
      <c r="F7" s="4">
        <f>VLOOKUP($C$8&amp;E7,'Road Weights'!A:E,5,FALSE)/$C$17/3600/24/INDEX('Road Weights'!$A$1:$CW$29,MATCH(E7,'Road Weights'!B:B,FALSE)+IF($C$8="F",14,0),$C$7+1)</f>
        <v>1.3179084569863898E-2</v>
      </c>
      <c r="G7" s="4">
        <f>VLOOKUP($C$8&amp;E7,'Road Weights'!A:E,5,FALSE)/$C$17/3600/24</f>
        <v>1.2040411663027656E-2</v>
      </c>
      <c r="H7" s="4">
        <f>VLOOKUP($C$8&amp; E7,'Road Weights'!A:E,5,FALSE)/3600/24</f>
        <v>9.0162037037037034E-3</v>
      </c>
    </row>
    <row r="8" spans="2:8" x14ac:dyDescent="0.25">
      <c r="B8" s="16" t="s">
        <v>5</v>
      </c>
      <c r="C8" s="19" t="s">
        <v>6</v>
      </c>
      <c r="E8" s="13" t="s">
        <v>7</v>
      </c>
      <c r="F8" s="4">
        <f>VLOOKUP($C$8&amp;E8,'Road Weights'!A:E,5,FALSE)/$C$17/3600/24/INDEX('Road Weights'!$A$1:$CW$29,MATCH(E8,'Road Weights'!B:B,FALSE)+IF($C$8="F",14,0),$C$7+1)</f>
        <v>1.5884550436538299E-2</v>
      </c>
      <c r="G8" s="4">
        <f>VLOOKUP($C$8&amp;E8,'Road Weights'!A:E,5,FALSE)/$C$17/3600/24</f>
        <v>1.4559778930131004E-2</v>
      </c>
      <c r="H8" s="4">
        <f>VLOOKUP($C$8&amp; E8,'Road Weights'!A:E,5,FALSE)/3600/24</f>
        <v>1.0902777777777777E-2</v>
      </c>
    </row>
    <row r="9" spans="2:8" x14ac:dyDescent="0.25">
      <c r="B9" s="16" t="s">
        <v>1</v>
      </c>
      <c r="C9" s="19" t="s">
        <v>15</v>
      </c>
      <c r="E9" s="13" t="s">
        <v>9</v>
      </c>
      <c r="F9" s="4">
        <f>VLOOKUP($C$8&amp;E9,'Road Weights'!A:E,5,FALSE)/$C$17/3600/24/INDEX('Road Weights'!$A$1:$CW$29,MATCH(E9,'Road Weights'!B:B,FALSE)+IF($C$8="F",14,0),$C$7+1)</f>
        <v>1.7076300147209816E-2</v>
      </c>
      <c r="G9" s="4">
        <f>VLOOKUP($C$8&amp;E9,'Road Weights'!A:E,5,FALSE)/$C$17/3600/24</f>
        <v>1.5672628275109169E-2</v>
      </c>
      <c r="H9" s="4">
        <f>VLOOKUP($C$8&amp; E9,'Road Weights'!A:E,5,FALSE)/3600/24</f>
        <v>1.1736111111111112E-2</v>
      </c>
    </row>
    <row r="10" spans="2:8" x14ac:dyDescent="0.25">
      <c r="B10" s="16" t="s">
        <v>10</v>
      </c>
      <c r="C10" s="19">
        <v>0</v>
      </c>
      <c r="E10" s="13" t="s">
        <v>11</v>
      </c>
      <c r="F10" s="4">
        <f>VLOOKUP($C$8&amp;E10,'Road Weights'!A:E,5,FALSE)/$C$17/3600/24/INDEX('Road Weights'!$A$1:$CW$29,MATCH(E10,'Road Weights'!B:B,FALSE)+IF($C$8="F",14,0),$C$7+1)</f>
        <v>2.1323577470658998E-2</v>
      </c>
      <c r="G10" s="4">
        <f>VLOOKUP($C$8&amp;E10,'Road Weights'!A:E,5,FALSE)/$C$17/3600/24</f>
        <v>1.9660338427947597E-2</v>
      </c>
      <c r="H10" s="4">
        <f>VLOOKUP($C$8&amp; E10,'Road Weights'!A:E,5,FALSE)/3600/24</f>
        <v>1.4722222222222222E-2</v>
      </c>
    </row>
    <row r="11" spans="2:8" x14ac:dyDescent="0.25">
      <c r="B11" s="16" t="s">
        <v>12</v>
      </c>
      <c r="C11" s="19">
        <v>38</v>
      </c>
      <c r="E11" s="13" t="s">
        <v>13</v>
      </c>
      <c r="F11" s="4">
        <f>VLOOKUP($C$8&amp;E11,'Road Weights'!A:E,5,FALSE)/$C$17/3600/24/INDEX('Road Weights'!$A$1:$CW$29,MATCH(E11,'Road Weights'!B:B,FALSE)+IF($C$8="F",14,0),$C$7+1)</f>
        <v>2.14385989743682E-2</v>
      </c>
      <c r="G11" s="4">
        <f>VLOOKUP($C$8&amp;E11,'Road Weights'!A:E,5,FALSE)/$C$17/3600/24</f>
        <v>1.9768532114264919E-2</v>
      </c>
      <c r="H11" s="4">
        <f>VLOOKUP($C$8&amp; E11,'Road Weights'!A:E,5,FALSE)/3600/24</f>
        <v>1.4803240740740742E-2</v>
      </c>
    </row>
    <row r="12" spans="2:8" x14ac:dyDescent="0.25">
      <c r="B12" s="16" t="s">
        <v>14</v>
      </c>
      <c r="C12" s="19">
        <v>30</v>
      </c>
      <c r="E12" s="13" t="s">
        <v>15</v>
      </c>
      <c r="F12" s="4">
        <f>VLOOKUP($C$8&amp;E12,'Road Weights'!A:E,5,FALSE)/$C$17/3600/24/INDEX('Road Weights'!$A$1:$CW$29,MATCH(E12,'Road Weights'!B:B,FALSE)+IF($C$8="F",14,0),$C$7+1)</f>
        <v>2.6736111111111113E-2</v>
      </c>
      <c r="G12" s="4">
        <f>VLOOKUP($C$8&amp;E12,'Road Weights'!A:E,5,FALSE)/$C$17/3600/24</f>
        <v>2.4776354166666667E-2</v>
      </c>
      <c r="H12" s="4">
        <f>VLOOKUP($C$8&amp; E12,'Road Weights'!A:E,5,FALSE)/3600/24</f>
        <v>1.8553240740740742E-2</v>
      </c>
    </row>
    <row r="13" spans="2:8" x14ac:dyDescent="0.25">
      <c r="B13" s="15" t="s">
        <v>16</v>
      </c>
      <c r="C13" s="17">
        <f>TIME(C10,C11,C12)</f>
        <v>2.6736111111111113E-2</v>
      </c>
      <c r="E13" s="13" t="s">
        <v>17</v>
      </c>
      <c r="F13" s="4">
        <f>VLOOKUP($C$8&amp;E13,'Road Weights'!A:E,5,FALSE)/$C$17/3600/24/INDEX('Road Weights'!$A$1:$CW$29,MATCH(E13,'Road Weights'!B:B,FALSE)+IF($C$8="F",14,0),$C$7+1)</f>
        <v>3.2320469293211508E-2</v>
      </c>
      <c r="G13" s="4">
        <f>VLOOKUP($C$8&amp;E13,'Road Weights'!A:E,5,FALSE)/$C$17/3600/24</f>
        <v>3.0016019832605528E-2</v>
      </c>
      <c r="H13" s="4">
        <f>VLOOKUP($C$8&amp; E13,'Road Weights'!A:E,5,FALSE)/3600/24</f>
        <v>2.2476851851851849E-2</v>
      </c>
    </row>
    <row r="14" spans="2:8" x14ac:dyDescent="0.25">
      <c r="B14" s="15" t="s">
        <v>18</v>
      </c>
      <c r="C14" s="17">
        <f>SUMIF('Road Weights'!A:A,C8&amp;C9,'Road Weights'!E:E)/3600/24</f>
        <v>1.8553240740740742E-2</v>
      </c>
      <c r="E14" s="13" t="s">
        <v>19</v>
      </c>
      <c r="F14" s="4">
        <f>VLOOKUP($C$8&amp;E14,'Road Weights'!A:E,5,FALSE)/$C$17/3600/24/INDEX('Road Weights'!$A$1:$CW$29,MATCH(E14,'Road Weights'!B:B,FALSE)+IF($C$8="F",14,0),$C$7+1)</f>
        <v>4.0752949646198001E-2</v>
      </c>
      <c r="G14" s="4">
        <f>VLOOKUP($C$8&amp;E14,'Road Weights'!A:E,5,FALSE)/$C$17/3600/24</f>
        <v>3.794507141557496E-2</v>
      </c>
      <c r="H14" s="4">
        <f>VLOOKUP($C$8&amp; E14,'Road Weights'!A:E,5,FALSE)/3600/24</f>
        <v>2.8414351851851854E-2</v>
      </c>
    </row>
    <row r="15" spans="2:8" x14ac:dyDescent="0.25">
      <c r="B15" s="15" t="s">
        <v>20</v>
      </c>
      <c r="C15" s="18">
        <f>INDEX('Road Weights'!A:DA,MATCH(C8&amp;C9,'Road Weights'!A:A,FALSE),MATCH(C7,'Road Weights'!1:1,FALSE))</f>
        <v>0.92669999999999997</v>
      </c>
      <c r="E15" s="13" t="s">
        <v>8</v>
      </c>
      <c r="F15" s="4">
        <f>VLOOKUP($C$8&amp;E15,'Road Weights'!A:E,5,FALSE)/$C$17/3600/24/INDEX('Road Weights'!$A$1:$CW$29,MATCH(E15,'Road Weights'!B:B,FALSE)+IF($C$8="F",14,0),$C$7+1)</f>
        <v>4.3786324694208338E-2</v>
      </c>
      <c r="G15" s="4">
        <f>VLOOKUP($C$8&amp;E15,'Road Weights'!A:E,5,FALSE)/$C$17/3600/24</f>
        <v>4.0804475982532749E-2</v>
      </c>
      <c r="H15" s="4">
        <f>VLOOKUP($C$8&amp; E15,'Road Weights'!A:E,5,FALSE)/3600/24</f>
        <v>3.0555555555555555E-2</v>
      </c>
    </row>
    <row r="16" spans="2:8" x14ac:dyDescent="0.25">
      <c r="B16" s="15" t="s">
        <v>21</v>
      </c>
      <c r="C16" s="17">
        <f>C14/C15</f>
        <v>2.0020762642430929E-2</v>
      </c>
      <c r="E16" s="13" t="s">
        <v>22</v>
      </c>
      <c r="F16" s="4">
        <f>VLOOKUP($C$8&amp;E16,'Road Weights'!A:E,5,FALSE)/$C$17/3600/24/INDEX('Road Weights'!$A$1:$CW$29,MATCH(E16,'Road Weights'!B:B,FALSE)+IF($C$8="F",14,0),$C$7+1)</f>
        <v>5.483458753392878E-2</v>
      </c>
      <c r="G16" s="4">
        <f>VLOOKUP($C$8&amp;E16,'Road Weights'!A:E,5,FALSE)/$C$17/3600/24</f>
        <v>5.1237438591703051E-2</v>
      </c>
      <c r="H16" s="4">
        <f>VLOOKUP($C$8&amp; E16,'Road Weights'!A:E,5,FALSE)/3600/24</f>
        <v>3.8368055555555551E-2</v>
      </c>
    </row>
    <row r="17" spans="2:8" x14ac:dyDescent="0.25">
      <c r="B17" s="15" t="s">
        <v>23</v>
      </c>
      <c r="C17" s="18">
        <f>C16/C13</f>
        <v>0.74882852480780615</v>
      </c>
      <c r="E17" s="13" t="s">
        <v>24</v>
      </c>
      <c r="F17" s="4">
        <f>VLOOKUP($C$8&amp;E17,'Road Weights'!A:E,5,FALSE)/$C$17/3600/24/INDEX('Road Weights'!$A$1:$CW$29,MATCH(E17,'Road Weights'!B:B,FALSE)+IF($C$8="F",14,0),$C$7+1)</f>
        <v>5.7907178482746798E-2</v>
      </c>
      <c r="G17" s="4">
        <f>VLOOKUP($C$8&amp;E17,'Road Weights'!A:E,5,FALSE)/$C$17/3600/24</f>
        <v>5.414321188136826E-2</v>
      </c>
      <c r="H17" s="4">
        <f>VLOOKUP($C$8&amp; E17,'Road Weights'!A:E,5,FALSE)/3600/24</f>
        <v>4.0543981481481479E-2</v>
      </c>
    </row>
    <row r="18" spans="2:8" x14ac:dyDescent="0.25">
      <c r="B18" s="15" t="s">
        <v>25</v>
      </c>
      <c r="C18" s="17">
        <f>C14/C17</f>
        <v>2.4776354166666667E-2</v>
      </c>
      <c r="E18" s="13" t="s">
        <v>26</v>
      </c>
      <c r="F18" s="4">
        <f>VLOOKUP($C$8&amp;E18,'Road Weights'!A:E,5,FALSE)/$C$17/3600/24/INDEX('Road Weights'!$A$1:$CW$29,MATCH(E18,'Road Weights'!B:B,FALSE)+IF($C$8="F",14,0),$C$7+1)</f>
        <v>6.9511757213802539E-2</v>
      </c>
      <c r="G18" s="4">
        <f>VLOOKUP($C$8&amp;E18,'Road Weights'!A:E,5,FALSE)/$C$17/3600/24</f>
        <v>6.499349299490538E-2</v>
      </c>
      <c r="H18" s="4">
        <f>VLOOKUP($C$8&amp; E18,'Road Weights'!A:E,5,FALSE)/3600/24</f>
        <v>4.8668981481481487E-2</v>
      </c>
    </row>
    <row r="19" spans="2:8" x14ac:dyDescent="0.25">
      <c r="C19" s="5"/>
      <c r="E19" s="13" t="s">
        <v>27</v>
      </c>
      <c r="F19" s="4">
        <f>VLOOKUP($C$8&amp;E19,'Road Weights'!A:E,5,FALSE)/$C$17/3600/24/INDEX('Road Weights'!$A$1:$CW$29,MATCH(E19,'Road Weights'!B:B,FALSE)+IF($C$8="F",14,0),$C$7+1)</f>
        <v>8.4472075948283223E-2</v>
      </c>
      <c r="G19" s="4">
        <f>VLOOKUP($C$8&amp;E19,'Road Weights'!A:E,5,FALSE)/$C$17/3600/24</f>
        <v>7.8981391011644822E-2</v>
      </c>
      <c r="H19" s="4">
        <f>VLOOKUP($C$8&amp; E19,'Road Weights'!A:E,5,FALSE)/3600/24</f>
        <v>5.9143518518518519E-2</v>
      </c>
    </row>
    <row r="20" spans="2:8" x14ac:dyDescent="0.25">
      <c r="E20" s="13" t="s">
        <v>28</v>
      </c>
      <c r="F20" s="4">
        <f>VLOOKUP($C$8&amp;E20,'Road Weights'!A:E,5,FALSE)/$C$17/3600/24/INDEX('Road Weights'!$A$1:$CW$29,MATCH(E20,'Road Weights'!B:B,FALSE)+IF($C$8="F",14,0),$C$7+1)</f>
        <v>0.12194726110968403</v>
      </c>
      <c r="G20" s="4">
        <f>VLOOKUP($C$8&amp;E20,'Road Weights'!A:E,5,FALSE)/$C$17/3600/24</f>
        <v>0.11402068913755457</v>
      </c>
      <c r="H20" s="4">
        <f>VLOOKUP($C$8&amp; E20,'Road Weights'!A:E,5,FALSE)/3600/24</f>
        <v>8.5381944444444455E-2</v>
      </c>
    </row>
    <row r="24" spans="2:8" x14ac:dyDescent="0.25">
      <c r="E24" s="9"/>
    </row>
  </sheetData>
  <sheetProtection sheet="1" objects="1" scenarios="1"/>
  <mergeCells count="2">
    <mergeCell ref="B2:C4"/>
    <mergeCell ref="E2:H4"/>
  </mergeCells>
  <conditionalFormatting sqref="F7:H20">
    <cfRule type="expression" dxfId="1" priority="2">
      <formula>$E7=$C$9</formula>
    </cfRule>
  </conditionalFormatting>
  <dataValidations count="3">
    <dataValidation type="list" allowBlank="1" showInputMessage="1" showErrorMessage="1" sqref="C8">
      <formula1>"M,F"</formula1>
    </dataValidation>
    <dataValidation type="list" allowBlank="1" showInputMessage="1" showErrorMessage="1" sqref="C9">
      <formula1>Events</formula1>
    </dataValidation>
    <dataValidation type="whole" allowBlank="1" showInputMessage="1" showErrorMessage="1" sqref="C10:C12">
      <formula1>0</formula1>
      <formula2>59</formula2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4"/>
  <sheetViews>
    <sheetView workbookViewId="0">
      <selection activeCell="C7" sqref="C7"/>
    </sheetView>
  </sheetViews>
  <sheetFormatPr defaultColWidth="9.140625" defaultRowHeight="18" x14ac:dyDescent="0.25"/>
  <cols>
    <col min="1" max="1" width="9.140625" style="1"/>
    <col min="2" max="2" width="24" style="1" customWidth="1"/>
    <col min="3" max="3" width="20.28515625" style="2" customWidth="1"/>
    <col min="4" max="4" width="9.140625" style="1"/>
    <col min="5" max="5" width="12.28515625" style="1" customWidth="1"/>
    <col min="6" max="6" width="18" style="2" bestFit="1" customWidth="1"/>
    <col min="7" max="7" width="24" style="2" customWidth="1"/>
    <col min="8" max="8" width="16.28515625" style="1" customWidth="1"/>
    <col min="9" max="9" width="12.7109375" style="1" customWidth="1"/>
    <col min="10" max="10" width="12.28515625" style="1" bestFit="1" customWidth="1"/>
    <col min="11" max="11" width="21.7109375" style="2" customWidth="1"/>
    <col min="12" max="12" width="9.140625" style="1"/>
    <col min="13" max="13" width="10.7109375" style="1" bestFit="1" customWidth="1"/>
    <col min="14" max="16384" width="9.140625" style="1"/>
  </cols>
  <sheetData>
    <row r="1" spans="2:11" ht="18.75" customHeight="1" thickBot="1" x14ac:dyDescent="0.3"/>
    <row r="2" spans="2:11" ht="24.75" customHeight="1" x14ac:dyDescent="0.25">
      <c r="B2" s="27" t="s">
        <v>72</v>
      </c>
      <c r="C2" s="28"/>
      <c r="F2" s="27" t="s">
        <v>73</v>
      </c>
      <c r="G2" s="33"/>
      <c r="H2" s="33"/>
      <c r="I2" s="28"/>
      <c r="K2" s="1"/>
    </row>
    <row r="3" spans="2:11" ht="24.75" customHeight="1" x14ac:dyDescent="0.25">
      <c r="B3" s="29"/>
      <c r="C3" s="30"/>
      <c r="F3" s="29"/>
      <c r="G3" s="34"/>
      <c r="H3" s="34"/>
      <c r="I3" s="30"/>
      <c r="K3" s="1"/>
    </row>
    <row r="4" spans="2:11" ht="24.75" customHeight="1" thickBot="1" x14ac:dyDescent="0.3">
      <c r="B4" s="31"/>
      <c r="C4" s="32"/>
      <c r="F4" s="31"/>
      <c r="G4" s="35"/>
      <c r="H4" s="35"/>
      <c r="I4" s="32"/>
      <c r="K4" s="1"/>
    </row>
    <row r="6" spans="2:11" ht="75" customHeight="1" x14ac:dyDescent="0.25">
      <c r="C6" s="3" t="s">
        <v>75</v>
      </c>
      <c r="E6" s="3" t="s">
        <v>2</v>
      </c>
      <c r="F6" s="13" t="s">
        <v>1</v>
      </c>
      <c r="G6" s="14" t="s">
        <v>74</v>
      </c>
      <c r="H6" s="14" t="s">
        <v>77</v>
      </c>
      <c r="I6" s="14" t="s">
        <v>18</v>
      </c>
      <c r="K6" s="1"/>
    </row>
    <row r="7" spans="2:11" x14ac:dyDescent="0.25">
      <c r="B7" s="16" t="s">
        <v>76</v>
      </c>
      <c r="C7" s="19">
        <v>45</v>
      </c>
      <c r="E7" s="19">
        <v>55</v>
      </c>
      <c r="F7" s="13" t="s">
        <v>4</v>
      </c>
      <c r="G7" s="4">
        <f>H7/INDEX('Road Weights'!$A$1:$CW$29,MATCH(F7,'Road Weights'!B:B,FALSE)+IF($C$8="F",14,0),$E$7+1)</f>
        <v>1.4222078505820525E-2</v>
      </c>
      <c r="H7" s="4">
        <f>VLOOKUP($C$8&amp;F7,'Road Weights'!A:E,5,FALSE)/$C$17/3600/24</f>
        <v>1.2040411663027656E-2</v>
      </c>
      <c r="I7" s="4">
        <f>VLOOKUP($C$8&amp; F7,'Road Weights'!A:E,5,FALSE)/3600/24</f>
        <v>9.0162037037037034E-3</v>
      </c>
      <c r="K7" s="1"/>
    </row>
    <row r="8" spans="2:11" x14ac:dyDescent="0.25">
      <c r="B8" s="16" t="s">
        <v>5</v>
      </c>
      <c r="C8" s="19" t="s">
        <v>6</v>
      </c>
      <c r="F8" s="13" t="s">
        <v>7</v>
      </c>
      <c r="G8" s="4">
        <f>H8/INDEX('Road Weights'!$A$1:$CW$29,MATCH(F8,'Road Weights'!B:B,FALSE)+IF($C$8="F",14,0),$E$7+1)</f>
        <v>1.7179680153546907E-2</v>
      </c>
      <c r="H8" s="4">
        <f>VLOOKUP($C$8&amp;F8,'Road Weights'!A:E,5,FALSE)/$C$17/3600/24</f>
        <v>1.4559778930131004E-2</v>
      </c>
      <c r="I8" s="4">
        <f>VLOOKUP($C$8&amp; F8,'Road Weights'!A:E,5,FALSE)/3600/24</f>
        <v>1.0902777777777777E-2</v>
      </c>
      <c r="K8" s="1"/>
    </row>
    <row r="9" spans="2:11" x14ac:dyDescent="0.25">
      <c r="B9" s="16" t="s">
        <v>1</v>
      </c>
      <c r="C9" s="19" t="s">
        <v>15</v>
      </c>
      <c r="F9" s="13" t="s">
        <v>9</v>
      </c>
      <c r="G9" s="4">
        <f>H9/INDEX('Road Weights'!$A$1:$CW$29,MATCH(F9,'Road Weights'!B:B,FALSE)+IF($C$8="F",14,0),$E$7+1)</f>
        <v>1.8484052689125098E-2</v>
      </c>
      <c r="H9" s="4">
        <f>VLOOKUP($C$8&amp;F9,'Road Weights'!A:E,5,FALSE)/$C$17/3600/24</f>
        <v>1.5672628275109169E-2</v>
      </c>
      <c r="I9" s="4">
        <f>VLOOKUP($C$8&amp; F9,'Road Weights'!A:E,5,FALSE)/3600/24</f>
        <v>1.1736111111111112E-2</v>
      </c>
      <c r="K9" s="1"/>
    </row>
    <row r="10" spans="2:11" x14ac:dyDescent="0.25">
      <c r="B10" s="16" t="s">
        <v>10</v>
      </c>
      <c r="C10" s="19">
        <v>0</v>
      </c>
      <c r="F10" s="13" t="s">
        <v>11</v>
      </c>
      <c r="G10" s="4">
        <f>H10/INDEX('Road Weights'!$A$1:$CW$29,MATCH(F10,'Road Weights'!B:B,FALSE)+IF($C$8="F",14,0),$E$7+1)</f>
        <v>2.3137976259794746E-2</v>
      </c>
      <c r="H10" s="4">
        <f>VLOOKUP($C$8&amp;F10,'Road Weights'!A:E,5,FALSE)/$C$17/3600/24</f>
        <v>1.9660338427947597E-2</v>
      </c>
      <c r="I10" s="4">
        <f>VLOOKUP($C$8&amp; F10,'Road Weights'!A:E,5,FALSE)/3600/24</f>
        <v>1.4722222222222222E-2</v>
      </c>
      <c r="K10" s="1"/>
    </row>
    <row r="11" spans="2:11" x14ac:dyDescent="0.25">
      <c r="B11" s="16" t="s">
        <v>12</v>
      </c>
      <c r="C11" s="19">
        <v>38</v>
      </c>
      <c r="F11" s="13" t="s">
        <v>13</v>
      </c>
      <c r="G11" s="4">
        <f>H11/INDEX('Road Weights'!$A$1:$CW$29,MATCH(F11,'Road Weights'!B:B,FALSE)+IF($C$8="F",14,0),$E$7+1)</f>
        <v>2.3265307890155254E-2</v>
      </c>
      <c r="H11" s="4">
        <f>VLOOKUP($C$8&amp;F11,'Road Weights'!A:E,5,FALSE)/$C$17/3600/24</f>
        <v>1.9768532114264919E-2</v>
      </c>
      <c r="I11" s="4">
        <f>VLOOKUP($C$8&amp; F11,'Road Weights'!A:E,5,FALSE)/3600/24</f>
        <v>1.4803240740740742E-2</v>
      </c>
      <c r="K11" s="1"/>
    </row>
    <row r="12" spans="2:11" x14ac:dyDescent="0.25">
      <c r="B12" s="16" t="s">
        <v>14</v>
      </c>
      <c r="C12" s="19">
        <v>30</v>
      </c>
      <c r="F12" s="13" t="s">
        <v>15</v>
      </c>
      <c r="G12" s="4">
        <f>H12/INDEX('Road Weights'!$A$1:$CW$29,MATCH(F12,'Road Weights'!B:B,FALSE)+IF($C$8="F",14,0),$E$7+1)</f>
        <v>2.9083641468090934E-2</v>
      </c>
      <c r="H12" s="4">
        <f>VLOOKUP($C$8&amp;F12,'Road Weights'!A:E,5,FALSE)/$C$17/3600/24</f>
        <v>2.4776354166666667E-2</v>
      </c>
      <c r="I12" s="4">
        <f>VLOOKUP($C$8&amp; F12,'Road Weights'!A:E,5,FALSE)/3600/24</f>
        <v>1.8553240740740742E-2</v>
      </c>
      <c r="K12" s="1"/>
    </row>
    <row r="13" spans="2:11" x14ac:dyDescent="0.25">
      <c r="B13" s="15" t="s">
        <v>16</v>
      </c>
      <c r="C13" s="17">
        <f>TIME(C10,C11,C12)</f>
        <v>2.6736111111111113E-2</v>
      </c>
      <c r="F13" s="13" t="s">
        <v>17</v>
      </c>
      <c r="G13" s="4">
        <f>H13/INDEX('Road Weights'!$A$1:$CW$29,MATCH(F13,'Road Weights'!B:B,FALSE)+IF($C$8="F",14,0),$E$7+1)</f>
        <v>3.5184644042439955E-2</v>
      </c>
      <c r="H13" s="4">
        <f>VLOOKUP($C$8&amp;F13,'Road Weights'!A:E,5,FALSE)/$C$17/3600/24</f>
        <v>3.0016019832605528E-2</v>
      </c>
      <c r="I13" s="4">
        <f>VLOOKUP($C$8&amp; F13,'Road Weights'!A:E,5,FALSE)/3600/24</f>
        <v>2.2476851851851849E-2</v>
      </c>
      <c r="K13" s="1"/>
    </row>
    <row r="14" spans="2:11" x14ac:dyDescent="0.25">
      <c r="B14" s="15" t="s">
        <v>18</v>
      </c>
      <c r="C14" s="17">
        <f>SUMIF('Road Weights'!A:A,C8&amp;C9,'Road Weights'!E:E)/3600/24</f>
        <v>1.8553240740740742E-2</v>
      </c>
      <c r="F14" s="13" t="s">
        <v>19</v>
      </c>
      <c r="G14" s="4">
        <f>H14/INDEX('Road Weights'!$A$1:$CW$29,MATCH(F14,'Road Weights'!B:B,FALSE)+IF($C$8="F",14,0),$E$7+1)</f>
        <v>4.4395777952000656E-2</v>
      </c>
      <c r="H14" s="4">
        <f>VLOOKUP($C$8&amp;F14,'Road Weights'!A:E,5,FALSE)/$C$17/3600/24</f>
        <v>3.794507141557496E-2</v>
      </c>
      <c r="I14" s="4">
        <f>VLOOKUP($C$8&amp; F14,'Road Weights'!A:E,5,FALSE)/3600/24</f>
        <v>2.8414351851851854E-2</v>
      </c>
      <c r="K14" s="1"/>
    </row>
    <row r="15" spans="2:11" x14ac:dyDescent="0.25">
      <c r="B15" s="15" t="s">
        <v>20</v>
      </c>
      <c r="C15" s="18">
        <f>INDEX('Road Weights'!A:DA,MATCH(C8&amp;C9,'Road Weights'!A:A,FALSE),MATCH(C7,'Road Weights'!1:1,FALSE))</f>
        <v>0.92669999999999997</v>
      </c>
      <c r="F15" s="13" t="s">
        <v>8</v>
      </c>
      <c r="G15" s="4">
        <f>H15/INDEX('Road Weights'!$A$1:$CW$29,MATCH(F15,'Road Weights'!B:B,FALSE)+IF($C$8="F",14,0),$E$7+1)</f>
        <v>4.7713372290145876E-2</v>
      </c>
      <c r="H15" s="4">
        <f>VLOOKUP($C$8&amp;F15,'Road Weights'!A:E,5,FALSE)/$C$17/3600/24</f>
        <v>4.0804475982532749E-2</v>
      </c>
      <c r="I15" s="4">
        <f>VLOOKUP($C$8&amp; F15,'Road Weights'!A:E,5,FALSE)/3600/24</f>
        <v>3.0555555555555555E-2</v>
      </c>
      <c r="K15" s="1"/>
    </row>
    <row r="16" spans="2:11" x14ac:dyDescent="0.25">
      <c r="B16" s="15" t="s">
        <v>21</v>
      </c>
      <c r="C16" s="17">
        <f>C14/C15</f>
        <v>2.0020762642430929E-2</v>
      </c>
      <c r="F16" s="13" t="s">
        <v>22</v>
      </c>
      <c r="G16" s="4">
        <f>H16/INDEX('Road Weights'!$A$1:$CW$29,MATCH(F16,'Road Weights'!B:B,FALSE)+IF($C$8="F",14,0),$E$7+1)</f>
        <v>5.9800932063145483E-2</v>
      </c>
      <c r="H16" s="4">
        <f>VLOOKUP($C$8&amp;F16,'Road Weights'!A:E,5,FALSE)/$C$17/3600/24</f>
        <v>5.1237438591703051E-2</v>
      </c>
      <c r="I16" s="4">
        <f>VLOOKUP($C$8&amp; F16,'Road Weights'!A:E,5,FALSE)/3600/24</f>
        <v>3.8368055555555551E-2</v>
      </c>
      <c r="K16" s="1"/>
    </row>
    <row r="17" spans="2:11" x14ac:dyDescent="0.25">
      <c r="B17" s="15" t="s">
        <v>23</v>
      </c>
      <c r="C17" s="18">
        <f>C16/C13</f>
        <v>0.74882852480780615</v>
      </c>
      <c r="F17" s="13" t="s">
        <v>24</v>
      </c>
      <c r="G17" s="4">
        <f>H17/INDEX('Road Weights'!$A$1:$CW$29,MATCH(F17,'Road Weights'!B:B,FALSE)+IF($C$8="F",14,0),$E$7+1)</f>
        <v>6.3162869670284949E-2</v>
      </c>
      <c r="H17" s="4">
        <f>VLOOKUP($C$8&amp;F17,'Road Weights'!A:E,5,FALSE)/$C$17/3600/24</f>
        <v>5.414321188136826E-2</v>
      </c>
      <c r="I17" s="4">
        <f>VLOOKUP($C$8&amp; F17,'Road Weights'!A:E,5,FALSE)/3600/24</f>
        <v>4.0543981481481479E-2</v>
      </c>
      <c r="K17" s="1"/>
    </row>
    <row r="18" spans="2:11" x14ac:dyDescent="0.25">
      <c r="B18" s="15" t="s">
        <v>25</v>
      </c>
      <c r="C18" s="17">
        <f>C14/C17</f>
        <v>2.4776354166666667E-2</v>
      </c>
      <c r="F18" s="13" t="s">
        <v>26</v>
      </c>
      <c r="G18" s="4">
        <f>H18/INDEX('Road Weights'!$A$1:$CW$29,MATCH(F18,'Road Weights'!B:B,FALSE)+IF($C$8="F",14,0),$E$7+1)</f>
        <v>7.5820687114915283E-2</v>
      </c>
      <c r="H18" s="4">
        <f>VLOOKUP($C$8&amp;F18,'Road Weights'!A:E,5,FALSE)/$C$17/3600/24</f>
        <v>6.499349299490538E-2</v>
      </c>
      <c r="I18" s="4">
        <f>VLOOKUP($C$8&amp; F18,'Road Weights'!A:E,5,FALSE)/3600/24</f>
        <v>4.8668981481481487E-2</v>
      </c>
      <c r="K18" s="1"/>
    </row>
    <row r="19" spans="2:11" x14ac:dyDescent="0.25">
      <c r="C19" s="5"/>
      <c r="F19" s="13" t="s">
        <v>27</v>
      </c>
      <c r="G19" s="4">
        <f>H19/INDEX('Road Weights'!$A$1:$CW$29,MATCH(F19,'Road Weights'!B:B,FALSE)+IF($C$8="F",14,0),$E$7+1)</f>
        <v>9.2138813592679447E-2</v>
      </c>
      <c r="H19" s="4">
        <f>VLOOKUP($C$8&amp;F19,'Road Weights'!A:E,5,FALSE)/$C$17/3600/24</f>
        <v>7.8981391011644822E-2</v>
      </c>
      <c r="I19" s="4">
        <f>VLOOKUP($C$8&amp; F19,'Road Weights'!A:E,5,FALSE)/3600/24</f>
        <v>5.9143518518518519E-2</v>
      </c>
      <c r="K19" s="1"/>
    </row>
    <row r="20" spans="2:11" x14ac:dyDescent="0.25">
      <c r="F20" s="13" t="s">
        <v>28</v>
      </c>
      <c r="G20" s="4">
        <f>H20/INDEX('Road Weights'!$A$1:$CW$29,MATCH(F20,'Road Weights'!B:B,FALSE)+IF($C$8="F",14,0),$E$7+1)</f>
        <v>0.13301526964250418</v>
      </c>
      <c r="H20" s="4">
        <f>VLOOKUP($C$8&amp;F20,'Road Weights'!A:E,5,FALSE)/$C$17/3600/24</f>
        <v>0.11402068913755457</v>
      </c>
      <c r="I20" s="4">
        <f>VLOOKUP($C$8&amp; F20,'Road Weights'!A:E,5,FALSE)/3600/24</f>
        <v>8.5381944444444455E-2</v>
      </c>
      <c r="K20" s="1"/>
    </row>
    <row r="24" spans="2:11" x14ac:dyDescent="0.25">
      <c r="F24" s="9"/>
    </row>
  </sheetData>
  <sheetProtection sheet="1" objects="1" scenarios="1"/>
  <mergeCells count="2">
    <mergeCell ref="B2:C4"/>
    <mergeCell ref="F2:I4"/>
  </mergeCells>
  <conditionalFormatting sqref="G7:I20">
    <cfRule type="expression" dxfId="0" priority="2">
      <formula>$F7=$C$9</formula>
    </cfRule>
  </conditionalFormatting>
  <dataValidations count="3">
    <dataValidation type="whole" allowBlank="1" showInputMessage="1" showErrorMessage="1" sqref="C10:C12">
      <formula1>0</formula1>
      <formula2>59</formula2>
    </dataValidation>
    <dataValidation type="list" allowBlank="1" showInputMessage="1" showErrorMessage="1" sqref="C9">
      <formula1>Events</formula1>
    </dataValidation>
    <dataValidation type="list" allowBlank="1" showInputMessage="1" showErrorMessage="1" sqref="C8">
      <formula1>"M,F"</formula1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B1" workbookViewId="0">
      <selection activeCell="B8" sqref="B8"/>
    </sheetView>
  </sheetViews>
  <sheetFormatPr defaultColWidth="11.42578125" defaultRowHeight="12.75" x14ac:dyDescent="0.2"/>
  <cols>
    <col min="1" max="2" width="7.140625" style="22" customWidth="1"/>
    <col min="3" max="3" width="19.28515625" style="22" customWidth="1"/>
    <col min="4" max="4" width="8.42578125" style="22" bestFit="1" customWidth="1"/>
    <col min="5" max="5" width="10.5703125" style="22" bestFit="1" customWidth="1"/>
    <col min="6" max="6" width="12.140625" style="22" bestFit="1" customWidth="1"/>
    <col min="7" max="7" width="27.7109375" style="26" customWidth="1"/>
    <col min="8" max="8" width="11.85546875" style="22" customWidth="1"/>
    <col min="9" max="9" width="19.42578125" style="22" bestFit="1" customWidth="1"/>
    <col min="10" max="10" width="14.85546875" style="22" bestFit="1" customWidth="1"/>
    <col min="11" max="11" width="12.5703125" style="22" bestFit="1" customWidth="1"/>
    <col min="12" max="12" width="15.85546875" style="22" bestFit="1" customWidth="1"/>
    <col min="13" max="13" width="23.42578125" style="22" bestFit="1" customWidth="1"/>
    <col min="14" max="16384" width="11.42578125" style="22"/>
  </cols>
  <sheetData>
    <row r="1" spans="1:13" ht="18" x14ac:dyDescent="0.25">
      <c r="A1" s="16" t="s">
        <v>3</v>
      </c>
      <c r="B1" s="16" t="s">
        <v>5</v>
      </c>
      <c r="C1" s="20" t="s">
        <v>1</v>
      </c>
      <c r="D1" s="16" t="s">
        <v>10</v>
      </c>
      <c r="E1" s="16" t="s">
        <v>12</v>
      </c>
      <c r="F1" s="16" t="s">
        <v>14</v>
      </c>
      <c r="G1" s="21" t="s">
        <v>78</v>
      </c>
      <c r="H1" s="16" t="s">
        <v>16</v>
      </c>
      <c r="I1" s="16" t="s">
        <v>18</v>
      </c>
      <c r="J1" s="16" t="s">
        <v>20</v>
      </c>
      <c r="K1" s="16" t="s">
        <v>21</v>
      </c>
      <c r="L1" s="16" t="s">
        <v>23</v>
      </c>
      <c r="M1" s="16" t="s">
        <v>25</v>
      </c>
    </row>
    <row r="2" spans="1:13" ht="18" x14ac:dyDescent="0.25">
      <c r="A2" s="19">
        <v>25</v>
      </c>
      <c r="B2" s="19" t="s">
        <v>6</v>
      </c>
      <c r="C2" s="19" t="s">
        <v>4</v>
      </c>
      <c r="D2" s="19">
        <v>0</v>
      </c>
      <c r="E2" s="19">
        <v>16</v>
      </c>
      <c r="F2" s="19">
        <v>13</v>
      </c>
      <c r="G2" s="23" t="s">
        <v>79</v>
      </c>
      <c r="H2" s="24">
        <f t="shared" ref="H2:H35" si="0">IF(SUM(D2:F2)=0,"",TIME(D2,E2,F2))</f>
        <v>1.1261574074074071E-2</v>
      </c>
      <c r="I2" s="24">
        <f>IF(H2="","",SUMIF('Road Weights'!A:A,B2&amp;C2,'Road Weights'!E:E)/3600/24)</f>
        <v>9.0162037037037034E-3</v>
      </c>
      <c r="J2" s="25">
        <f>IF(H2="","",INDEX('Road Weights'!A:DA,MATCH(B2&amp;C2,'Road Weights'!A:A,FALSE),MATCH(A2,'Road Weights'!$1:$1,FALSE)))</f>
        <v>1</v>
      </c>
      <c r="K2" s="24">
        <f t="shared" ref="K2:K35" si="1">IFERROR(I2/J2,"")</f>
        <v>9.0162037037037034E-3</v>
      </c>
      <c r="L2" s="25">
        <f t="shared" ref="L2:L35" si="2">IFERROR(K2/H2,"")</f>
        <v>0.80061664953751299</v>
      </c>
      <c r="M2" s="24">
        <f t="shared" ref="M2:M35" si="3">IFERROR(I2/L2,"")</f>
        <v>1.1261574074074071E-2</v>
      </c>
    </row>
    <row r="3" spans="1:13" ht="18" x14ac:dyDescent="0.25">
      <c r="A3" s="19">
        <v>25</v>
      </c>
      <c r="B3" s="19" t="s">
        <v>6</v>
      </c>
      <c r="C3" s="19" t="s">
        <v>9</v>
      </c>
      <c r="D3" s="19">
        <v>0</v>
      </c>
      <c r="E3" s="19">
        <v>21</v>
      </c>
      <c r="F3" s="19">
        <v>7</v>
      </c>
      <c r="G3" s="23" t="s">
        <v>79</v>
      </c>
      <c r="H3" s="24">
        <f t="shared" si="0"/>
        <v>1.4664351851851852E-2</v>
      </c>
      <c r="I3" s="24">
        <f>IF(H3="","",SUMIF('Road Weights'!A:A,B3&amp;C3,'Road Weights'!E:E)/3600/24)</f>
        <v>1.1736111111111112E-2</v>
      </c>
      <c r="J3" s="25">
        <f>IF(H3="","",INDEX('Road Weights'!A:DA,MATCH(B3&amp;C3,'Road Weights'!A:A,FALSE),MATCH(A3,'Road Weights'!$1:$1,FALSE)))</f>
        <v>1</v>
      </c>
      <c r="K3" s="24">
        <f t="shared" si="1"/>
        <v>1.1736111111111112E-2</v>
      </c>
      <c r="L3" s="25">
        <f t="shared" si="2"/>
        <v>0.80031570639305449</v>
      </c>
      <c r="M3" s="24">
        <f t="shared" si="3"/>
        <v>1.4664351851851852E-2</v>
      </c>
    </row>
    <row r="4" spans="1:13" ht="18" x14ac:dyDescent="0.25">
      <c r="A4" s="19">
        <v>25</v>
      </c>
      <c r="B4" s="19" t="s">
        <v>6</v>
      </c>
      <c r="C4" s="19" t="s">
        <v>13</v>
      </c>
      <c r="D4" s="19">
        <v>0</v>
      </c>
      <c r="E4" s="19">
        <v>26</v>
      </c>
      <c r="F4" s="19">
        <v>38</v>
      </c>
      <c r="G4" s="23" t="s">
        <v>79</v>
      </c>
      <c r="H4" s="24">
        <f t="shared" si="0"/>
        <v>1.849537037037037E-2</v>
      </c>
      <c r="I4" s="24">
        <f>IF(H4="","",SUMIF('Road Weights'!A:A,B4&amp;C4,'Road Weights'!E:E)/3600/24)</f>
        <v>1.4803240740740742E-2</v>
      </c>
      <c r="J4" s="25">
        <f>IF(H4="","",INDEX('Road Weights'!A:DA,MATCH(B4&amp;C4,'Road Weights'!A:A,FALSE),MATCH(A4,'Road Weights'!$1:$1,FALSE)))</f>
        <v>1</v>
      </c>
      <c r="K4" s="24">
        <f t="shared" si="1"/>
        <v>1.4803240740740742E-2</v>
      </c>
      <c r="L4" s="25">
        <f t="shared" si="2"/>
        <v>0.80037546933667092</v>
      </c>
      <c r="M4" s="24">
        <f t="shared" si="3"/>
        <v>1.849537037037037E-2</v>
      </c>
    </row>
    <row r="5" spans="1:13" ht="18" x14ac:dyDescent="0.25">
      <c r="A5" s="19">
        <v>25</v>
      </c>
      <c r="B5" s="19" t="s">
        <v>6</v>
      </c>
      <c r="C5" s="19" t="s">
        <v>15</v>
      </c>
      <c r="D5" s="19">
        <v>0</v>
      </c>
      <c r="E5" s="19">
        <v>33</v>
      </c>
      <c r="F5" s="19">
        <v>23</v>
      </c>
      <c r="G5" s="23" t="s">
        <v>79</v>
      </c>
      <c r="H5" s="24">
        <f t="shared" si="0"/>
        <v>2.3182870370370371E-2</v>
      </c>
      <c r="I5" s="24">
        <f>IF(H5="","",SUMIF('Road Weights'!A:A,B5&amp;C5,'Road Weights'!E:E)/3600/24)</f>
        <v>1.8553240740740742E-2</v>
      </c>
      <c r="J5" s="25">
        <f>IF(H5="","",INDEX('Road Weights'!A:DA,MATCH(B5&amp;C5,'Road Weights'!A:A,FALSE),MATCH(A5,'Road Weights'!$1:$1,FALSE)))</f>
        <v>1</v>
      </c>
      <c r="K5" s="24">
        <f t="shared" si="1"/>
        <v>1.8553240740740742E-2</v>
      </c>
      <c r="L5" s="25">
        <f t="shared" si="2"/>
        <v>0.80029955067398906</v>
      </c>
      <c r="M5" s="24">
        <f t="shared" si="3"/>
        <v>2.3182870370370371E-2</v>
      </c>
    </row>
    <row r="6" spans="1:13" ht="18" x14ac:dyDescent="0.25">
      <c r="A6" s="19">
        <v>25</v>
      </c>
      <c r="B6" s="19" t="s">
        <v>6</v>
      </c>
      <c r="C6" s="19" t="s">
        <v>8</v>
      </c>
      <c r="D6" s="19">
        <v>0</v>
      </c>
      <c r="E6" s="19">
        <v>55</v>
      </c>
      <c r="F6" s="19">
        <v>0</v>
      </c>
      <c r="G6" s="23" t="s">
        <v>79</v>
      </c>
      <c r="H6" s="24">
        <f t="shared" si="0"/>
        <v>3.8194444444444441E-2</v>
      </c>
      <c r="I6" s="24">
        <f>IF(H6="","",SUMIF('Road Weights'!A:A,B6&amp;C6,'Road Weights'!E:E)/3600/24)</f>
        <v>3.0555555555555555E-2</v>
      </c>
      <c r="J6" s="25">
        <f>IF(H6="","",INDEX('Road Weights'!A:DA,MATCH(B6&amp;C6,'Road Weights'!A:A,FALSE),MATCH(A6,'Road Weights'!$1:$1,FALSE)))</f>
        <v>1</v>
      </c>
      <c r="K6" s="24">
        <f t="shared" si="1"/>
        <v>3.0555555555555555E-2</v>
      </c>
      <c r="L6" s="25">
        <f t="shared" si="2"/>
        <v>0.8</v>
      </c>
      <c r="M6" s="24">
        <f t="shared" si="3"/>
        <v>3.8194444444444441E-2</v>
      </c>
    </row>
    <row r="7" spans="1:13" ht="18" x14ac:dyDescent="0.25">
      <c r="A7" s="19">
        <v>25</v>
      </c>
      <c r="B7" s="19" t="s">
        <v>6</v>
      </c>
      <c r="C7" s="19" t="s">
        <v>24</v>
      </c>
      <c r="D7" s="19">
        <v>1</v>
      </c>
      <c r="E7" s="19">
        <v>12</v>
      </c>
      <c r="F7" s="19">
        <v>59</v>
      </c>
      <c r="G7" s="23" t="s">
        <v>79</v>
      </c>
      <c r="H7" s="24">
        <f t="shared" si="0"/>
        <v>5.0682870370370371E-2</v>
      </c>
      <c r="I7" s="24">
        <f>IF(H7="","",SUMIF('Road Weights'!A:A,B7&amp;C7,'Road Weights'!E:E)/3600/24)</f>
        <v>4.0543981481481479E-2</v>
      </c>
      <c r="J7" s="25">
        <f>IF(H7="","",INDEX('Road Weights'!A:DA,MATCH(B7&amp;C7,'Road Weights'!A:A,FALSE),MATCH(A7,'Road Weights'!$1:$1,FALSE)))</f>
        <v>1</v>
      </c>
      <c r="K7" s="24">
        <f t="shared" si="1"/>
        <v>4.0543981481481479E-2</v>
      </c>
      <c r="L7" s="25">
        <f t="shared" si="2"/>
        <v>0.79995432747202555</v>
      </c>
      <c r="M7" s="24">
        <f t="shared" si="3"/>
        <v>5.0682870370370371E-2</v>
      </c>
    </row>
    <row r="8" spans="1:13" ht="18" x14ac:dyDescent="0.25">
      <c r="A8" s="19">
        <v>25</v>
      </c>
      <c r="B8" s="19" t="s">
        <v>6</v>
      </c>
      <c r="C8" s="19" t="s">
        <v>28</v>
      </c>
      <c r="D8" s="19">
        <v>2</v>
      </c>
      <c r="E8" s="19">
        <v>33</v>
      </c>
      <c r="F8" s="19">
        <v>41</v>
      </c>
      <c r="G8" s="23" t="s">
        <v>79</v>
      </c>
      <c r="H8" s="24">
        <f t="shared" si="0"/>
        <v>0.10672453703703703</v>
      </c>
      <c r="I8" s="24">
        <f>IF(H8="","",SUMIF('Road Weights'!A:A,B8&amp;C8,'Road Weights'!E:E)/3600/24)</f>
        <v>8.5381944444444455E-2</v>
      </c>
      <c r="J8" s="25">
        <f>IF(H8="","",INDEX('Road Weights'!A:DA,MATCH(B8&amp;C8,'Road Weights'!A:A,FALSE),MATCH(A8,'Road Weights'!$1:$1,FALSE)))</f>
        <v>1</v>
      </c>
      <c r="K8" s="24">
        <f t="shared" si="1"/>
        <v>8.5381944444444455E-2</v>
      </c>
      <c r="L8" s="25">
        <f t="shared" si="2"/>
        <v>0.80002168962151621</v>
      </c>
      <c r="M8" s="24">
        <f t="shared" si="3"/>
        <v>0.10672453703703703</v>
      </c>
    </row>
    <row r="9" spans="1:13" ht="18" x14ac:dyDescent="0.25">
      <c r="A9" s="19"/>
      <c r="B9" s="19"/>
      <c r="C9" s="19"/>
      <c r="D9" s="19"/>
      <c r="E9" s="19"/>
      <c r="F9" s="19"/>
      <c r="G9" s="23"/>
      <c r="H9" s="24" t="str">
        <f t="shared" si="0"/>
        <v/>
      </c>
      <c r="I9" s="24" t="str">
        <f>IF(H9="","",SUMIF('Road Weights'!A:A,B9&amp;C9,'Road Weights'!E:E)/3600/24)</f>
        <v/>
      </c>
      <c r="J9" s="25" t="str">
        <f>IF(H9="","",INDEX('Road Weights'!A:DA,MATCH(B9&amp;C9,'Road Weights'!A:A,FALSE),MATCH(A9,'Road Weights'!$1:$1,FALSE)))</f>
        <v/>
      </c>
      <c r="K9" s="24" t="str">
        <f t="shared" si="1"/>
        <v/>
      </c>
      <c r="L9" s="25" t="str">
        <f t="shared" si="2"/>
        <v/>
      </c>
      <c r="M9" s="24" t="str">
        <f t="shared" si="3"/>
        <v/>
      </c>
    </row>
    <row r="10" spans="1:13" ht="18" x14ac:dyDescent="0.25">
      <c r="A10" s="19"/>
      <c r="B10" s="19"/>
      <c r="C10" s="19"/>
      <c r="D10" s="19"/>
      <c r="E10" s="19"/>
      <c r="F10" s="19"/>
      <c r="G10" s="23"/>
      <c r="H10" s="24" t="str">
        <f t="shared" si="0"/>
        <v/>
      </c>
      <c r="I10" s="24" t="str">
        <f>IF(H10="","",SUMIF('Road Weights'!A:A,B10&amp;C10,'Road Weights'!E:E)/3600/24)</f>
        <v/>
      </c>
      <c r="J10" s="25" t="str">
        <f>IF(H10="","",INDEX('Road Weights'!A:DA,MATCH(B10&amp;C10,'Road Weights'!A:A,FALSE),MATCH(A10,'Road Weights'!$1:$1,FALSE)))</f>
        <v/>
      </c>
      <c r="K10" s="24" t="str">
        <f t="shared" si="1"/>
        <v/>
      </c>
      <c r="L10" s="25" t="str">
        <f t="shared" si="2"/>
        <v/>
      </c>
      <c r="M10" s="24" t="str">
        <f t="shared" si="3"/>
        <v/>
      </c>
    </row>
    <row r="11" spans="1:13" ht="18" x14ac:dyDescent="0.25">
      <c r="A11" s="19"/>
      <c r="B11" s="19"/>
      <c r="C11" s="19"/>
      <c r="D11" s="19"/>
      <c r="E11" s="19"/>
      <c r="F11" s="19"/>
      <c r="G11" s="23"/>
      <c r="H11" s="24" t="str">
        <f t="shared" si="0"/>
        <v/>
      </c>
      <c r="I11" s="24" t="str">
        <f>IF(H11="","",SUMIF('Road Weights'!A:A,B11&amp;C11,'Road Weights'!E:E)/3600/24)</f>
        <v/>
      </c>
      <c r="J11" s="25" t="str">
        <f>IF(H11="","",INDEX('Road Weights'!A:DA,MATCH(B11&amp;C11,'Road Weights'!A:A,FALSE),MATCH(A11,'Road Weights'!$1:$1,FALSE)))</f>
        <v/>
      </c>
      <c r="K11" s="24" t="str">
        <f t="shared" si="1"/>
        <v/>
      </c>
      <c r="L11" s="25" t="str">
        <f t="shared" si="2"/>
        <v/>
      </c>
      <c r="M11" s="24" t="str">
        <f t="shared" si="3"/>
        <v/>
      </c>
    </row>
    <row r="12" spans="1:13" ht="18" x14ac:dyDescent="0.25">
      <c r="A12" s="19"/>
      <c r="B12" s="19"/>
      <c r="C12" s="19"/>
      <c r="D12" s="19"/>
      <c r="E12" s="19"/>
      <c r="F12" s="19"/>
      <c r="G12" s="23"/>
      <c r="H12" s="24" t="str">
        <f t="shared" si="0"/>
        <v/>
      </c>
      <c r="I12" s="24" t="str">
        <f>IF(H12="","",SUMIF('Road Weights'!A:A,B12&amp;C12,'Road Weights'!E:E)/3600/24)</f>
        <v/>
      </c>
      <c r="J12" s="25" t="str">
        <f>IF(H12="","",INDEX('Road Weights'!A:DA,MATCH(B12&amp;C12,'Road Weights'!A:A,FALSE),MATCH(A12,'Road Weights'!$1:$1,FALSE)))</f>
        <v/>
      </c>
      <c r="K12" s="24" t="str">
        <f t="shared" si="1"/>
        <v/>
      </c>
      <c r="L12" s="25" t="str">
        <f t="shared" si="2"/>
        <v/>
      </c>
      <c r="M12" s="24" t="str">
        <f t="shared" si="3"/>
        <v/>
      </c>
    </row>
    <row r="13" spans="1:13" ht="18" x14ac:dyDescent="0.25">
      <c r="A13" s="19"/>
      <c r="B13" s="19"/>
      <c r="C13" s="19"/>
      <c r="D13" s="19"/>
      <c r="E13" s="19"/>
      <c r="F13" s="19"/>
      <c r="G13" s="23"/>
      <c r="H13" s="24" t="str">
        <f t="shared" si="0"/>
        <v/>
      </c>
      <c r="I13" s="24" t="str">
        <f>IF(H13="","",SUMIF('Road Weights'!A:A,B13&amp;C13,'Road Weights'!E:E)/3600/24)</f>
        <v/>
      </c>
      <c r="J13" s="25" t="str">
        <f>IF(H13="","",INDEX('Road Weights'!A:DA,MATCH(B13&amp;C13,'Road Weights'!A:A,FALSE),MATCH(A13,'Road Weights'!$1:$1,FALSE)))</f>
        <v/>
      </c>
      <c r="K13" s="24" t="str">
        <f t="shared" si="1"/>
        <v/>
      </c>
      <c r="L13" s="25" t="str">
        <f t="shared" si="2"/>
        <v/>
      </c>
      <c r="M13" s="24" t="str">
        <f t="shared" si="3"/>
        <v/>
      </c>
    </row>
    <row r="14" spans="1:13" ht="18" x14ac:dyDescent="0.25">
      <c r="A14" s="19"/>
      <c r="B14" s="19"/>
      <c r="C14" s="19"/>
      <c r="D14" s="19"/>
      <c r="E14" s="19"/>
      <c r="F14" s="19"/>
      <c r="G14" s="23"/>
      <c r="H14" s="24" t="str">
        <f t="shared" si="0"/>
        <v/>
      </c>
      <c r="I14" s="24" t="str">
        <f>IF(H14="","",SUMIF('Road Weights'!A:A,B14&amp;C14,'Road Weights'!E:E)/3600/24)</f>
        <v/>
      </c>
      <c r="J14" s="25" t="str">
        <f>IF(H14="","",INDEX('Road Weights'!A:DA,MATCH(B14&amp;C14,'Road Weights'!A:A,FALSE),MATCH(A14,'Road Weights'!$1:$1,FALSE)))</f>
        <v/>
      </c>
      <c r="K14" s="24" t="str">
        <f t="shared" si="1"/>
        <v/>
      </c>
      <c r="L14" s="25" t="str">
        <f t="shared" si="2"/>
        <v/>
      </c>
      <c r="M14" s="24" t="str">
        <f t="shared" si="3"/>
        <v/>
      </c>
    </row>
    <row r="15" spans="1:13" ht="18" x14ac:dyDescent="0.25">
      <c r="A15" s="19"/>
      <c r="B15" s="19"/>
      <c r="C15" s="19"/>
      <c r="D15" s="19"/>
      <c r="E15" s="19"/>
      <c r="F15" s="19"/>
      <c r="G15" s="23"/>
      <c r="H15" s="24" t="str">
        <f t="shared" si="0"/>
        <v/>
      </c>
      <c r="I15" s="24" t="str">
        <f>IF(H15="","",SUMIF('Road Weights'!A:A,B15&amp;C15,'Road Weights'!E:E)/3600/24)</f>
        <v/>
      </c>
      <c r="J15" s="25" t="str">
        <f>IF(H15="","",INDEX('Road Weights'!A:DA,MATCH(B15&amp;C15,'Road Weights'!A:A,FALSE),MATCH(A15,'Road Weights'!$1:$1,FALSE)))</f>
        <v/>
      </c>
      <c r="K15" s="24" t="str">
        <f t="shared" si="1"/>
        <v/>
      </c>
      <c r="L15" s="25" t="str">
        <f t="shared" si="2"/>
        <v/>
      </c>
      <c r="M15" s="24" t="str">
        <f t="shared" si="3"/>
        <v/>
      </c>
    </row>
    <row r="16" spans="1:13" ht="18" x14ac:dyDescent="0.25">
      <c r="A16" s="19"/>
      <c r="B16" s="19"/>
      <c r="C16" s="19"/>
      <c r="D16" s="19"/>
      <c r="E16" s="19"/>
      <c r="F16" s="19"/>
      <c r="G16" s="23"/>
      <c r="H16" s="24" t="str">
        <f t="shared" si="0"/>
        <v/>
      </c>
      <c r="I16" s="24" t="str">
        <f>IF(H16="","",SUMIF('Road Weights'!A:A,B16&amp;C16,'Road Weights'!E:E)/3600/24)</f>
        <v/>
      </c>
      <c r="J16" s="25" t="str">
        <f>IF(H16="","",INDEX('Road Weights'!A:DA,MATCH(B16&amp;C16,'Road Weights'!A:A,FALSE),MATCH(A16,'Road Weights'!$1:$1,FALSE)))</f>
        <v/>
      </c>
      <c r="K16" s="24" t="str">
        <f t="shared" si="1"/>
        <v/>
      </c>
      <c r="L16" s="25" t="str">
        <f t="shared" si="2"/>
        <v/>
      </c>
      <c r="M16" s="24" t="str">
        <f t="shared" si="3"/>
        <v/>
      </c>
    </row>
    <row r="17" spans="1:13" ht="18" x14ac:dyDescent="0.25">
      <c r="A17" s="19"/>
      <c r="B17" s="19"/>
      <c r="C17" s="19"/>
      <c r="D17" s="19"/>
      <c r="E17" s="19"/>
      <c r="F17" s="19"/>
      <c r="G17" s="23"/>
      <c r="H17" s="24" t="str">
        <f t="shared" si="0"/>
        <v/>
      </c>
      <c r="I17" s="24" t="str">
        <f>IF(H17="","",SUMIF('Road Weights'!A:A,B17&amp;C17,'Road Weights'!E:E)/3600/24)</f>
        <v/>
      </c>
      <c r="J17" s="25" t="str">
        <f>IF(H17="","",INDEX('Road Weights'!A:DA,MATCH(B17&amp;C17,'Road Weights'!A:A,FALSE),MATCH(A17,'Road Weights'!$1:$1,FALSE)))</f>
        <v/>
      </c>
      <c r="K17" s="24" t="str">
        <f t="shared" si="1"/>
        <v/>
      </c>
      <c r="L17" s="25" t="str">
        <f t="shared" si="2"/>
        <v/>
      </c>
      <c r="M17" s="24" t="str">
        <f t="shared" si="3"/>
        <v/>
      </c>
    </row>
    <row r="18" spans="1:13" ht="18" x14ac:dyDescent="0.25">
      <c r="A18" s="19"/>
      <c r="B18" s="19"/>
      <c r="C18" s="19"/>
      <c r="D18" s="19"/>
      <c r="E18" s="19"/>
      <c r="F18" s="19"/>
      <c r="G18" s="23"/>
      <c r="H18" s="24" t="str">
        <f t="shared" si="0"/>
        <v/>
      </c>
      <c r="I18" s="24" t="str">
        <f>IF(H18="","",SUMIF('Road Weights'!A:A,B18&amp;C18,'Road Weights'!E:E)/3600/24)</f>
        <v/>
      </c>
      <c r="J18" s="25" t="str">
        <f>IF(H18="","",INDEX('Road Weights'!A:DA,MATCH(B18&amp;C18,'Road Weights'!A:A,FALSE),MATCH(A18,'Road Weights'!$1:$1,FALSE)))</f>
        <v/>
      </c>
      <c r="K18" s="24" t="str">
        <f t="shared" si="1"/>
        <v/>
      </c>
      <c r="L18" s="25" t="str">
        <f t="shared" si="2"/>
        <v/>
      </c>
      <c r="M18" s="24" t="str">
        <f t="shared" si="3"/>
        <v/>
      </c>
    </row>
    <row r="19" spans="1:13" ht="18" x14ac:dyDescent="0.25">
      <c r="A19" s="19"/>
      <c r="B19" s="19"/>
      <c r="C19" s="19"/>
      <c r="D19" s="19"/>
      <c r="E19" s="19"/>
      <c r="F19" s="19"/>
      <c r="G19" s="23"/>
      <c r="H19" s="24" t="str">
        <f t="shared" si="0"/>
        <v/>
      </c>
      <c r="I19" s="24" t="str">
        <f>IF(H19="","",SUMIF('Road Weights'!A:A,B19&amp;C19,'Road Weights'!E:E)/3600/24)</f>
        <v/>
      </c>
      <c r="J19" s="25" t="str">
        <f>IF(H19="","",INDEX('Road Weights'!A:DA,MATCH(B19&amp;C19,'Road Weights'!A:A,FALSE),MATCH(A19,'Road Weights'!$1:$1,FALSE)))</f>
        <v/>
      </c>
      <c r="K19" s="24" t="str">
        <f t="shared" si="1"/>
        <v/>
      </c>
      <c r="L19" s="25" t="str">
        <f t="shared" si="2"/>
        <v/>
      </c>
      <c r="M19" s="24" t="str">
        <f t="shared" si="3"/>
        <v/>
      </c>
    </row>
    <row r="20" spans="1:13" ht="18" x14ac:dyDescent="0.25">
      <c r="A20" s="19"/>
      <c r="B20" s="19"/>
      <c r="C20" s="19"/>
      <c r="D20" s="19"/>
      <c r="E20" s="19"/>
      <c r="F20" s="19"/>
      <c r="G20" s="23"/>
      <c r="H20" s="24" t="str">
        <f t="shared" si="0"/>
        <v/>
      </c>
      <c r="I20" s="24" t="str">
        <f>IF(H20="","",SUMIF('Road Weights'!A:A,B20&amp;C20,'Road Weights'!E:E)/3600/24)</f>
        <v/>
      </c>
      <c r="J20" s="25" t="str">
        <f>IF(H20="","",INDEX('Road Weights'!A:DA,MATCH(B20&amp;C20,'Road Weights'!A:A,FALSE),MATCH(A20,'Road Weights'!$1:$1,FALSE)))</f>
        <v/>
      </c>
      <c r="K20" s="24" t="str">
        <f t="shared" si="1"/>
        <v/>
      </c>
      <c r="L20" s="25" t="str">
        <f t="shared" si="2"/>
        <v/>
      </c>
      <c r="M20" s="24" t="str">
        <f t="shared" si="3"/>
        <v/>
      </c>
    </row>
    <row r="21" spans="1:13" ht="18" x14ac:dyDescent="0.25">
      <c r="A21" s="19"/>
      <c r="B21" s="19"/>
      <c r="C21" s="19"/>
      <c r="D21" s="19"/>
      <c r="E21" s="19"/>
      <c r="F21" s="19"/>
      <c r="G21" s="23"/>
      <c r="H21" s="24" t="str">
        <f t="shared" si="0"/>
        <v/>
      </c>
      <c r="I21" s="24" t="str">
        <f>IF(H21="","",SUMIF('Road Weights'!A:A,B21&amp;C21,'Road Weights'!E:E)/3600/24)</f>
        <v/>
      </c>
      <c r="J21" s="25" t="str">
        <f>IF(H21="","",INDEX('Road Weights'!A:DA,MATCH(B21&amp;C21,'Road Weights'!A:A,FALSE),MATCH(A21,'Road Weights'!$1:$1,FALSE)))</f>
        <v/>
      </c>
      <c r="K21" s="24" t="str">
        <f t="shared" si="1"/>
        <v/>
      </c>
      <c r="L21" s="25" t="str">
        <f t="shared" si="2"/>
        <v/>
      </c>
      <c r="M21" s="24" t="str">
        <f t="shared" si="3"/>
        <v/>
      </c>
    </row>
    <row r="22" spans="1:13" ht="18" x14ac:dyDescent="0.25">
      <c r="A22" s="19"/>
      <c r="B22" s="19"/>
      <c r="C22" s="19"/>
      <c r="D22" s="19"/>
      <c r="E22" s="19"/>
      <c r="F22" s="19"/>
      <c r="G22" s="23"/>
      <c r="H22" s="24" t="str">
        <f t="shared" si="0"/>
        <v/>
      </c>
      <c r="I22" s="24" t="str">
        <f>IF(H22="","",SUMIF('Road Weights'!A:A,B22&amp;C22,'Road Weights'!E:E)/3600/24)</f>
        <v/>
      </c>
      <c r="J22" s="25" t="str">
        <f>IF(H22="","",INDEX('Road Weights'!A:DA,MATCH(B22&amp;C22,'Road Weights'!A:A,FALSE),MATCH(A22,'Road Weights'!$1:$1,FALSE)))</f>
        <v/>
      </c>
      <c r="K22" s="24" t="str">
        <f t="shared" si="1"/>
        <v/>
      </c>
      <c r="L22" s="25" t="str">
        <f t="shared" si="2"/>
        <v/>
      </c>
      <c r="M22" s="24" t="str">
        <f t="shared" si="3"/>
        <v/>
      </c>
    </row>
    <row r="23" spans="1:13" ht="18" x14ac:dyDescent="0.25">
      <c r="A23" s="19"/>
      <c r="B23" s="19"/>
      <c r="C23" s="19"/>
      <c r="D23" s="19"/>
      <c r="E23" s="19"/>
      <c r="F23" s="19"/>
      <c r="G23" s="23"/>
      <c r="H23" s="24" t="str">
        <f t="shared" si="0"/>
        <v/>
      </c>
      <c r="I23" s="24" t="str">
        <f>IF(H23="","",SUMIF('Road Weights'!A:A,B23&amp;C23,'Road Weights'!E:E)/3600/24)</f>
        <v/>
      </c>
      <c r="J23" s="25" t="str">
        <f>IF(H23="","",INDEX('Road Weights'!A:DA,MATCH(B23&amp;C23,'Road Weights'!A:A,FALSE),MATCH(A23,'Road Weights'!$1:$1,FALSE)))</f>
        <v/>
      </c>
      <c r="K23" s="24" t="str">
        <f t="shared" si="1"/>
        <v/>
      </c>
      <c r="L23" s="25" t="str">
        <f t="shared" si="2"/>
        <v/>
      </c>
      <c r="M23" s="24" t="str">
        <f t="shared" si="3"/>
        <v/>
      </c>
    </row>
    <row r="24" spans="1:13" ht="18" x14ac:dyDescent="0.25">
      <c r="A24" s="19"/>
      <c r="B24" s="19"/>
      <c r="C24" s="19"/>
      <c r="D24" s="19"/>
      <c r="E24" s="19"/>
      <c r="F24" s="19"/>
      <c r="G24" s="23"/>
      <c r="H24" s="24" t="str">
        <f t="shared" si="0"/>
        <v/>
      </c>
      <c r="I24" s="24" t="str">
        <f>IF(H24="","",SUMIF('Road Weights'!A:A,B24&amp;C24,'Road Weights'!E:E)/3600/24)</f>
        <v/>
      </c>
      <c r="J24" s="25" t="str">
        <f>IF(H24="","",INDEX('Road Weights'!A:DA,MATCH(B24&amp;C24,'Road Weights'!A:A,FALSE),MATCH(A24,'Road Weights'!$1:$1,FALSE)))</f>
        <v/>
      </c>
      <c r="K24" s="24" t="str">
        <f t="shared" si="1"/>
        <v/>
      </c>
      <c r="L24" s="25" t="str">
        <f t="shared" si="2"/>
        <v/>
      </c>
      <c r="M24" s="24" t="str">
        <f t="shared" si="3"/>
        <v/>
      </c>
    </row>
    <row r="25" spans="1:13" ht="18" x14ac:dyDescent="0.25">
      <c r="A25" s="19"/>
      <c r="B25" s="19"/>
      <c r="C25" s="19"/>
      <c r="D25" s="19"/>
      <c r="E25" s="19"/>
      <c r="F25" s="19"/>
      <c r="G25" s="23"/>
      <c r="H25" s="24" t="str">
        <f t="shared" si="0"/>
        <v/>
      </c>
      <c r="I25" s="24" t="str">
        <f>IF(H25="","",SUMIF('Road Weights'!A:A,B25&amp;C25,'Road Weights'!E:E)/3600/24)</f>
        <v/>
      </c>
      <c r="J25" s="25" t="str">
        <f>IF(H25="","",INDEX('Road Weights'!A:DA,MATCH(B25&amp;C25,'Road Weights'!A:A,FALSE),MATCH(A25,'Road Weights'!$1:$1,FALSE)))</f>
        <v/>
      </c>
      <c r="K25" s="24" t="str">
        <f t="shared" si="1"/>
        <v/>
      </c>
      <c r="L25" s="25" t="str">
        <f t="shared" si="2"/>
        <v/>
      </c>
      <c r="M25" s="24" t="str">
        <f t="shared" si="3"/>
        <v/>
      </c>
    </row>
    <row r="26" spans="1:13" ht="18" x14ac:dyDescent="0.25">
      <c r="A26" s="19"/>
      <c r="B26" s="19"/>
      <c r="C26" s="19"/>
      <c r="D26" s="19"/>
      <c r="E26" s="19"/>
      <c r="F26" s="19"/>
      <c r="G26" s="23"/>
      <c r="H26" s="24" t="str">
        <f t="shared" si="0"/>
        <v/>
      </c>
      <c r="I26" s="24" t="str">
        <f>IF(H26="","",SUMIF('Road Weights'!A:A,B26&amp;C26,'Road Weights'!E:E)/3600/24)</f>
        <v/>
      </c>
      <c r="J26" s="25" t="str">
        <f>IF(H26="","",INDEX('Road Weights'!A:DA,MATCH(B26&amp;C26,'Road Weights'!A:A,FALSE),MATCH(A26,'Road Weights'!$1:$1,FALSE)))</f>
        <v/>
      </c>
      <c r="K26" s="24" t="str">
        <f t="shared" si="1"/>
        <v/>
      </c>
      <c r="L26" s="25" t="str">
        <f t="shared" si="2"/>
        <v/>
      </c>
      <c r="M26" s="24" t="str">
        <f t="shared" si="3"/>
        <v/>
      </c>
    </row>
    <row r="27" spans="1:13" ht="18" x14ac:dyDescent="0.25">
      <c r="A27" s="19"/>
      <c r="B27" s="19"/>
      <c r="C27" s="19"/>
      <c r="D27" s="19"/>
      <c r="E27" s="19"/>
      <c r="F27" s="19"/>
      <c r="G27" s="23"/>
      <c r="H27" s="24" t="str">
        <f t="shared" si="0"/>
        <v/>
      </c>
      <c r="I27" s="24" t="str">
        <f>IF(H27="","",SUMIF('Road Weights'!A:A,B27&amp;C27,'Road Weights'!E:E)/3600/24)</f>
        <v/>
      </c>
      <c r="J27" s="25" t="str">
        <f>IF(H27="","",INDEX('Road Weights'!A:DA,MATCH(B27&amp;C27,'Road Weights'!A:A,FALSE),MATCH(A27,'Road Weights'!$1:$1,FALSE)))</f>
        <v/>
      </c>
      <c r="K27" s="24" t="str">
        <f t="shared" si="1"/>
        <v/>
      </c>
      <c r="L27" s="25" t="str">
        <f t="shared" si="2"/>
        <v/>
      </c>
      <c r="M27" s="24" t="str">
        <f t="shared" si="3"/>
        <v/>
      </c>
    </row>
    <row r="28" spans="1:13" ht="18" x14ac:dyDescent="0.25">
      <c r="A28" s="19"/>
      <c r="B28" s="19"/>
      <c r="C28" s="19"/>
      <c r="D28" s="19"/>
      <c r="E28" s="19"/>
      <c r="F28" s="19"/>
      <c r="G28" s="23"/>
      <c r="H28" s="24" t="str">
        <f t="shared" si="0"/>
        <v/>
      </c>
      <c r="I28" s="24" t="str">
        <f>IF(H28="","",SUMIF('Road Weights'!A:A,B28&amp;C28,'Road Weights'!E:E)/3600/24)</f>
        <v/>
      </c>
      <c r="J28" s="25" t="str">
        <f>IF(H28="","",INDEX('Road Weights'!A:DA,MATCH(B28&amp;C28,'Road Weights'!A:A,FALSE),MATCH(A28,'Road Weights'!$1:$1,FALSE)))</f>
        <v/>
      </c>
      <c r="K28" s="24" t="str">
        <f t="shared" si="1"/>
        <v/>
      </c>
      <c r="L28" s="25" t="str">
        <f t="shared" si="2"/>
        <v/>
      </c>
      <c r="M28" s="24" t="str">
        <f t="shared" si="3"/>
        <v/>
      </c>
    </row>
    <row r="29" spans="1:13" ht="18" x14ac:dyDescent="0.25">
      <c r="A29" s="19"/>
      <c r="B29" s="19"/>
      <c r="C29" s="19"/>
      <c r="D29" s="19"/>
      <c r="E29" s="19"/>
      <c r="F29" s="19"/>
      <c r="G29" s="23"/>
      <c r="H29" s="24" t="str">
        <f t="shared" si="0"/>
        <v/>
      </c>
      <c r="I29" s="24" t="str">
        <f>IF(H29="","",SUMIF('Road Weights'!A:A,B29&amp;C29,'Road Weights'!E:E)/3600/24)</f>
        <v/>
      </c>
      <c r="J29" s="25" t="str">
        <f>IF(H29="","",INDEX('Road Weights'!A:DA,MATCH(B29&amp;C29,'Road Weights'!A:A,FALSE),MATCH(A29,'Road Weights'!$1:$1,FALSE)))</f>
        <v/>
      </c>
      <c r="K29" s="24" t="str">
        <f t="shared" si="1"/>
        <v/>
      </c>
      <c r="L29" s="25" t="str">
        <f t="shared" si="2"/>
        <v/>
      </c>
      <c r="M29" s="24" t="str">
        <f t="shared" si="3"/>
        <v/>
      </c>
    </row>
    <row r="30" spans="1:13" ht="18" x14ac:dyDescent="0.25">
      <c r="A30" s="19"/>
      <c r="B30" s="19"/>
      <c r="C30" s="19"/>
      <c r="D30" s="19"/>
      <c r="E30" s="19"/>
      <c r="F30" s="19"/>
      <c r="G30" s="23"/>
      <c r="H30" s="24" t="str">
        <f t="shared" si="0"/>
        <v/>
      </c>
      <c r="I30" s="24" t="str">
        <f>IF(H30="","",SUMIF('Road Weights'!A:A,B30&amp;C30,'Road Weights'!E:E)/3600/24)</f>
        <v/>
      </c>
      <c r="J30" s="25" t="str">
        <f>IF(H30="","",INDEX('Road Weights'!A:DA,MATCH(B30&amp;C30,'Road Weights'!A:A,FALSE),MATCH(A30,'Road Weights'!$1:$1,FALSE)))</f>
        <v/>
      </c>
      <c r="K30" s="24" t="str">
        <f t="shared" si="1"/>
        <v/>
      </c>
      <c r="L30" s="25" t="str">
        <f t="shared" si="2"/>
        <v/>
      </c>
      <c r="M30" s="24" t="str">
        <f t="shared" si="3"/>
        <v/>
      </c>
    </row>
    <row r="31" spans="1:13" ht="18" x14ac:dyDescent="0.25">
      <c r="A31" s="19"/>
      <c r="B31" s="19"/>
      <c r="C31" s="19"/>
      <c r="D31" s="19"/>
      <c r="E31" s="19"/>
      <c r="F31" s="19"/>
      <c r="G31" s="23"/>
      <c r="H31" s="24" t="str">
        <f t="shared" si="0"/>
        <v/>
      </c>
      <c r="I31" s="24" t="str">
        <f>IF(H31="","",SUMIF('Road Weights'!A:A,B31&amp;C31,'Road Weights'!E:E)/3600/24)</f>
        <v/>
      </c>
      <c r="J31" s="25" t="str">
        <f>IF(H31="","",INDEX('Road Weights'!A:DA,MATCH(B31&amp;C31,'Road Weights'!A:A,FALSE),MATCH(A31,'Road Weights'!$1:$1,FALSE)))</f>
        <v/>
      </c>
      <c r="K31" s="24" t="str">
        <f t="shared" si="1"/>
        <v/>
      </c>
      <c r="L31" s="25" t="str">
        <f t="shared" si="2"/>
        <v/>
      </c>
      <c r="M31" s="24" t="str">
        <f t="shared" si="3"/>
        <v/>
      </c>
    </row>
    <row r="32" spans="1:13" ht="18" x14ac:dyDescent="0.25">
      <c r="A32" s="19"/>
      <c r="B32" s="19"/>
      <c r="C32" s="19"/>
      <c r="D32" s="19"/>
      <c r="E32" s="19"/>
      <c r="F32" s="19"/>
      <c r="G32" s="23"/>
      <c r="H32" s="24" t="str">
        <f t="shared" si="0"/>
        <v/>
      </c>
      <c r="I32" s="24" t="str">
        <f>IF(H32="","",SUMIF('Road Weights'!A:A,B32&amp;C32,'Road Weights'!E:E)/3600/24)</f>
        <v/>
      </c>
      <c r="J32" s="25" t="str">
        <f>IF(H32="","",INDEX('Road Weights'!A:DA,MATCH(B32&amp;C32,'Road Weights'!A:A,FALSE),MATCH(A32,'Road Weights'!$1:$1,FALSE)))</f>
        <v/>
      </c>
      <c r="K32" s="24" t="str">
        <f t="shared" si="1"/>
        <v/>
      </c>
      <c r="L32" s="25" t="str">
        <f t="shared" si="2"/>
        <v/>
      </c>
      <c r="M32" s="24" t="str">
        <f t="shared" si="3"/>
        <v/>
      </c>
    </row>
    <row r="33" spans="1:13" ht="18" x14ac:dyDescent="0.25">
      <c r="A33" s="19"/>
      <c r="B33" s="19"/>
      <c r="C33" s="19"/>
      <c r="D33" s="19"/>
      <c r="E33" s="19"/>
      <c r="F33" s="19"/>
      <c r="G33" s="23"/>
      <c r="H33" s="24" t="str">
        <f t="shared" si="0"/>
        <v/>
      </c>
      <c r="I33" s="24" t="str">
        <f>IF(H33="","",SUMIF('Road Weights'!A:A,B33&amp;C33,'Road Weights'!E:E)/3600/24)</f>
        <v/>
      </c>
      <c r="J33" s="25" t="str">
        <f>IF(H33="","",INDEX('Road Weights'!A:DA,MATCH(B33&amp;C33,'Road Weights'!A:A,FALSE),MATCH(A33,'Road Weights'!$1:$1,FALSE)))</f>
        <v/>
      </c>
      <c r="K33" s="24" t="str">
        <f t="shared" si="1"/>
        <v/>
      </c>
      <c r="L33" s="25" t="str">
        <f t="shared" si="2"/>
        <v/>
      </c>
      <c r="M33" s="24" t="str">
        <f t="shared" si="3"/>
        <v/>
      </c>
    </row>
    <row r="34" spans="1:13" ht="18" x14ac:dyDescent="0.25">
      <c r="A34" s="19"/>
      <c r="B34" s="19"/>
      <c r="C34" s="19"/>
      <c r="D34" s="19"/>
      <c r="E34" s="19"/>
      <c r="F34" s="19"/>
      <c r="G34" s="23"/>
      <c r="H34" s="24" t="str">
        <f t="shared" si="0"/>
        <v/>
      </c>
      <c r="I34" s="24" t="str">
        <f>IF(H34="","",SUMIF('Road Weights'!A:A,B34&amp;C34,'Road Weights'!E:E)/3600/24)</f>
        <v/>
      </c>
      <c r="J34" s="25" t="str">
        <f>IF(H34="","",INDEX('Road Weights'!A:DA,MATCH(B34&amp;C34,'Road Weights'!A:A,FALSE),MATCH(A34,'Road Weights'!$1:$1,FALSE)))</f>
        <v/>
      </c>
      <c r="K34" s="24" t="str">
        <f t="shared" si="1"/>
        <v/>
      </c>
      <c r="L34" s="25" t="str">
        <f t="shared" si="2"/>
        <v/>
      </c>
      <c r="M34" s="24" t="str">
        <f t="shared" si="3"/>
        <v/>
      </c>
    </row>
    <row r="35" spans="1:13" ht="18" x14ac:dyDescent="0.25">
      <c r="A35" s="19"/>
      <c r="B35" s="19"/>
      <c r="C35" s="19"/>
      <c r="D35" s="19"/>
      <c r="E35" s="19"/>
      <c r="F35" s="19"/>
      <c r="G35" s="23"/>
      <c r="H35" s="24" t="str">
        <f t="shared" si="0"/>
        <v/>
      </c>
      <c r="I35" s="24" t="str">
        <f>IF(H35="","",SUMIF('Road Weights'!A:A,B35&amp;C35,'Road Weights'!E:E)/3600/24)</f>
        <v/>
      </c>
      <c r="J35" s="25" t="str">
        <f>IF(H35="","",INDEX('Road Weights'!A:DA,MATCH(B35&amp;C35,'Road Weights'!A:A,FALSE),MATCH(A35,'Road Weights'!$1:$1,FALSE)))</f>
        <v/>
      </c>
      <c r="K35" s="24" t="str">
        <f t="shared" si="1"/>
        <v/>
      </c>
      <c r="L35" s="25" t="str">
        <f t="shared" si="2"/>
        <v/>
      </c>
      <c r="M35" s="24" t="str">
        <f t="shared" si="3"/>
        <v/>
      </c>
    </row>
  </sheetData>
  <sheetProtection sheet="1" objects="1" scenarios="1"/>
  <dataValidations count="1">
    <dataValidation type="list" allowBlank="1" showInputMessage="1" showErrorMessage="1" sqref="C2:C35">
      <formula1>Events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"/>
  <sheetViews>
    <sheetView zoomScaleNormal="100" workbookViewId="0">
      <pane xSplit="5" ySplit="1" topLeftCell="AP2" activePane="bottomRight" state="frozen"/>
      <selection activeCell="C7" sqref="C7"/>
      <selection pane="topRight" activeCell="C7" sqref="C7"/>
      <selection pane="bottomLeft" activeCell="C7" sqref="C7"/>
      <selection pane="bottomRight" activeCell="AT1" sqref="AT1"/>
    </sheetView>
  </sheetViews>
  <sheetFormatPr defaultRowHeight="12.75" x14ac:dyDescent="0.2"/>
  <cols>
    <col min="1" max="1" width="14.42578125" bestFit="1" customWidth="1"/>
    <col min="2" max="2" width="12.42578125" bestFit="1" customWidth="1"/>
    <col min="3" max="3" width="9.85546875" style="8" bestFit="1" customWidth="1"/>
    <col min="4" max="4" width="9.85546875" style="8" customWidth="1"/>
    <col min="5" max="5" width="12" bestFit="1" customWidth="1"/>
  </cols>
  <sheetData>
    <row r="1" spans="1:101" x14ac:dyDescent="0.2">
      <c r="A1" s="6" t="s">
        <v>1</v>
      </c>
      <c r="B1" t="s">
        <v>1</v>
      </c>
      <c r="C1" s="7" t="s">
        <v>29</v>
      </c>
      <c r="D1" s="7" t="s">
        <v>30</v>
      </c>
      <c r="E1" s="6" t="s">
        <v>31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01" x14ac:dyDescent="0.2">
      <c r="A2" s="6" t="s">
        <v>32</v>
      </c>
      <c r="B2" t="s">
        <v>4</v>
      </c>
      <c r="C2" s="8">
        <v>5</v>
      </c>
      <c r="D2" s="8">
        <f>C2/(5280*0.3048/1000)</f>
        <v>3.1068559611866697</v>
      </c>
      <c r="E2">
        <v>779</v>
      </c>
      <c r="F2">
        <v>0.60619999999999996</v>
      </c>
      <c r="G2">
        <v>0.66020000000000001</v>
      </c>
      <c r="H2">
        <v>0.71020000000000005</v>
      </c>
      <c r="I2">
        <v>0.75619999999999998</v>
      </c>
      <c r="J2">
        <v>0.79820000000000002</v>
      </c>
      <c r="K2">
        <v>0.83620000000000005</v>
      </c>
      <c r="L2">
        <v>0.87019999999999997</v>
      </c>
      <c r="M2">
        <v>0.9002</v>
      </c>
      <c r="N2">
        <v>0.92620000000000002</v>
      </c>
      <c r="O2">
        <v>0.94820000000000004</v>
      </c>
      <c r="P2">
        <v>0.96619999999999995</v>
      </c>
      <c r="Q2">
        <v>0.98019999999999996</v>
      </c>
      <c r="R2">
        <v>0.99219999999999997</v>
      </c>
      <c r="S2">
        <v>0.99960000000000004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0.99970000000000003</v>
      </c>
      <c r="AD2">
        <v>0.99870000000000003</v>
      </c>
      <c r="AE2">
        <v>0.997</v>
      </c>
      <c r="AF2">
        <v>0.99470000000000003</v>
      </c>
      <c r="AG2">
        <v>0.99180000000000001</v>
      </c>
      <c r="AH2">
        <v>0.98819999999999997</v>
      </c>
      <c r="AI2">
        <v>0.9839</v>
      </c>
      <c r="AJ2">
        <v>0.97899999999999998</v>
      </c>
      <c r="AK2">
        <v>0.97340000000000004</v>
      </c>
      <c r="AL2">
        <v>0.96719999999999995</v>
      </c>
      <c r="AM2">
        <v>0.96050000000000002</v>
      </c>
      <c r="AN2">
        <v>0.95379999999999998</v>
      </c>
      <c r="AO2">
        <v>0.94710000000000005</v>
      </c>
      <c r="AP2">
        <v>0.94040000000000001</v>
      </c>
      <c r="AQ2">
        <v>0.93369999999999997</v>
      </c>
      <c r="AR2">
        <v>0.92700000000000005</v>
      </c>
      <c r="AS2">
        <v>0.92030000000000001</v>
      </c>
      <c r="AT2">
        <v>0.91359999999999997</v>
      </c>
      <c r="AU2">
        <v>0.90690000000000004</v>
      </c>
      <c r="AV2">
        <v>0.9002</v>
      </c>
      <c r="AW2">
        <v>0.89349999999999996</v>
      </c>
      <c r="AX2">
        <v>0.88680000000000003</v>
      </c>
      <c r="AY2">
        <v>0.88009999999999999</v>
      </c>
      <c r="AZ2">
        <v>0.87339999999999995</v>
      </c>
      <c r="BA2">
        <v>0.86670000000000003</v>
      </c>
      <c r="BB2">
        <v>0.86</v>
      </c>
      <c r="BC2">
        <v>0.85329999999999995</v>
      </c>
      <c r="BD2">
        <v>0.84660000000000002</v>
      </c>
      <c r="BE2">
        <v>0.83989999999999998</v>
      </c>
      <c r="BF2">
        <v>0.83320000000000005</v>
      </c>
      <c r="BG2">
        <v>0.82650000000000001</v>
      </c>
      <c r="BH2">
        <v>0.81979999999999997</v>
      </c>
      <c r="BI2">
        <v>0.81310000000000004</v>
      </c>
      <c r="BJ2">
        <v>0.80640000000000001</v>
      </c>
      <c r="BK2">
        <v>0.79969999999999997</v>
      </c>
      <c r="BL2">
        <v>0.79300000000000004</v>
      </c>
      <c r="BM2">
        <v>0.7863</v>
      </c>
      <c r="BN2">
        <v>0.77959999999999996</v>
      </c>
      <c r="BO2">
        <v>0.77290000000000003</v>
      </c>
      <c r="BP2">
        <v>0.76619999999999999</v>
      </c>
      <c r="BQ2">
        <v>0.75919999999999999</v>
      </c>
      <c r="BR2">
        <v>0.75149999999999995</v>
      </c>
      <c r="BS2">
        <v>0.74329999999999996</v>
      </c>
      <c r="BT2">
        <v>0.73440000000000005</v>
      </c>
      <c r="BU2">
        <v>0.72489999999999999</v>
      </c>
      <c r="BV2">
        <v>0.7147</v>
      </c>
      <c r="BW2">
        <v>0.70399999999999996</v>
      </c>
      <c r="BX2">
        <v>0.69259999999999999</v>
      </c>
      <c r="BY2">
        <v>0.68059999999999998</v>
      </c>
      <c r="BZ2">
        <v>0.66800000000000004</v>
      </c>
      <c r="CA2">
        <v>0.65469999999999995</v>
      </c>
      <c r="CB2">
        <v>0.64080000000000004</v>
      </c>
      <c r="CC2">
        <v>0.62629999999999997</v>
      </c>
      <c r="CD2">
        <v>0.61119999999999997</v>
      </c>
      <c r="CE2">
        <v>0.59550000000000003</v>
      </c>
      <c r="CF2">
        <v>0.57909999999999995</v>
      </c>
      <c r="CG2">
        <v>0.56210000000000004</v>
      </c>
      <c r="CH2">
        <v>0.54449999999999998</v>
      </c>
      <c r="CI2">
        <v>0.5262</v>
      </c>
      <c r="CJ2">
        <v>0.50739999999999996</v>
      </c>
      <c r="CK2">
        <v>0.4879</v>
      </c>
      <c r="CL2">
        <v>0.46779999999999999</v>
      </c>
      <c r="CM2">
        <v>0.44700000000000001</v>
      </c>
      <c r="CN2">
        <v>0.42570000000000002</v>
      </c>
      <c r="CO2">
        <v>0.4037</v>
      </c>
      <c r="CP2">
        <v>0.38109999999999999</v>
      </c>
      <c r="CQ2">
        <v>0.35780000000000001</v>
      </c>
      <c r="CR2">
        <v>0.33400000000000002</v>
      </c>
      <c r="CS2">
        <v>0.3095</v>
      </c>
      <c r="CT2">
        <v>0.28439999999999999</v>
      </c>
      <c r="CU2">
        <v>0.2586</v>
      </c>
      <c r="CV2">
        <v>0.23230000000000001</v>
      </c>
      <c r="CW2">
        <v>0.20530000000000001</v>
      </c>
    </row>
    <row r="3" spans="1:101" x14ac:dyDescent="0.2">
      <c r="A3" s="6" t="s">
        <v>33</v>
      </c>
      <c r="B3" t="s">
        <v>7</v>
      </c>
      <c r="C3" s="8">
        <v>6</v>
      </c>
      <c r="D3" s="8">
        <f t="shared" ref="D3:D29" si="0">C3/(5280*0.3048/1000)</f>
        <v>3.7282271534240037</v>
      </c>
      <c r="E3">
        <v>942</v>
      </c>
      <c r="F3">
        <v>0.60560000000000003</v>
      </c>
      <c r="G3">
        <v>0.65959999999999996</v>
      </c>
      <c r="H3">
        <v>0.70960000000000001</v>
      </c>
      <c r="I3">
        <v>0.75560000000000005</v>
      </c>
      <c r="J3">
        <v>0.79759999999999998</v>
      </c>
      <c r="K3">
        <v>0.83560000000000001</v>
      </c>
      <c r="L3">
        <v>0.86960000000000004</v>
      </c>
      <c r="M3">
        <v>0.89959999999999996</v>
      </c>
      <c r="N3">
        <v>0.92559999999999998</v>
      </c>
      <c r="O3">
        <v>0.9476</v>
      </c>
      <c r="P3">
        <v>0.96560000000000001</v>
      </c>
      <c r="Q3">
        <v>0.97960000000000003</v>
      </c>
      <c r="R3">
        <v>0.99160000000000004</v>
      </c>
      <c r="S3">
        <v>0.99929999999999997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0.99950000000000006</v>
      </c>
      <c r="AE3">
        <v>0.99829999999999997</v>
      </c>
      <c r="AF3">
        <v>0.99650000000000005</v>
      </c>
      <c r="AG3">
        <v>0.99399999999999999</v>
      </c>
      <c r="AH3">
        <v>0.99080000000000001</v>
      </c>
      <c r="AI3">
        <v>0.98699999999999999</v>
      </c>
      <c r="AJ3">
        <v>0.98240000000000005</v>
      </c>
      <c r="AK3">
        <v>0.97729999999999995</v>
      </c>
      <c r="AL3">
        <v>0.97140000000000004</v>
      </c>
      <c r="AM3">
        <v>0.96489999999999998</v>
      </c>
      <c r="AN3">
        <v>0.95799999999999996</v>
      </c>
      <c r="AO3">
        <v>0.95109999999999995</v>
      </c>
      <c r="AP3">
        <v>0.94420000000000004</v>
      </c>
      <c r="AQ3">
        <v>0.93730000000000002</v>
      </c>
      <c r="AR3">
        <v>0.9304</v>
      </c>
      <c r="AS3">
        <v>0.92349999999999999</v>
      </c>
      <c r="AT3">
        <v>0.91659999999999997</v>
      </c>
      <c r="AU3">
        <v>0.90959999999999996</v>
      </c>
      <c r="AV3">
        <v>0.90269999999999995</v>
      </c>
      <c r="AW3">
        <v>0.89580000000000004</v>
      </c>
      <c r="AX3">
        <v>0.88890000000000002</v>
      </c>
      <c r="AY3">
        <v>0.88200000000000001</v>
      </c>
      <c r="AZ3">
        <v>0.87509999999999999</v>
      </c>
      <c r="BA3">
        <v>0.86819999999999997</v>
      </c>
      <c r="BB3">
        <v>0.86129999999999995</v>
      </c>
      <c r="BC3">
        <v>0.85440000000000005</v>
      </c>
      <c r="BD3">
        <v>0.84750000000000003</v>
      </c>
      <c r="BE3">
        <v>0.84060000000000001</v>
      </c>
      <c r="BF3">
        <v>0.8337</v>
      </c>
      <c r="BG3">
        <v>0.82679999999999998</v>
      </c>
      <c r="BH3">
        <v>0.81989999999999996</v>
      </c>
      <c r="BI3">
        <v>0.81299999999999994</v>
      </c>
      <c r="BJ3">
        <v>0.80610000000000004</v>
      </c>
      <c r="BK3">
        <v>0.79920000000000002</v>
      </c>
      <c r="BL3">
        <v>0.7923</v>
      </c>
      <c r="BM3">
        <v>0.78539999999999999</v>
      </c>
      <c r="BN3">
        <v>0.77849999999999997</v>
      </c>
      <c r="BO3">
        <v>0.77149999999999996</v>
      </c>
      <c r="BP3">
        <v>0.76459999999999995</v>
      </c>
      <c r="BQ3">
        <v>0.75770000000000004</v>
      </c>
      <c r="BR3">
        <v>0.75009999999999999</v>
      </c>
      <c r="BS3">
        <v>0.7419</v>
      </c>
      <c r="BT3">
        <v>0.73309999999999997</v>
      </c>
      <c r="BU3">
        <v>0.72370000000000001</v>
      </c>
      <c r="BV3">
        <v>0.71360000000000001</v>
      </c>
      <c r="BW3">
        <v>0.70279999999999998</v>
      </c>
      <c r="BX3">
        <v>0.6915</v>
      </c>
      <c r="BY3">
        <v>0.67949999999999999</v>
      </c>
      <c r="BZ3">
        <v>0.66679999999999995</v>
      </c>
      <c r="CA3">
        <v>0.65349999999999997</v>
      </c>
      <c r="CB3">
        <v>0.63959999999999995</v>
      </c>
      <c r="CC3">
        <v>0.625</v>
      </c>
      <c r="CD3">
        <v>0.60980000000000001</v>
      </c>
      <c r="CE3">
        <v>0.59399999999999997</v>
      </c>
      <c r="CF3">
        <v>0.57750000000000001</v>
      </c>
      <c r="CG3">
        <v>0.56040000000000001</v>
      </c>
      <c r="CH3">
        <v>0.54269999999999996</v>
      </c>
      <c r="CI3">
        <v>0.52429999999999999</v>
      </c>
      <c r="CJ3">
        <v>0.50519999999999998</v>
      </c>
      <c r="CK3">
        <v>0.48559999999999998</v>
      </c>
      <c r="CL3">
        <v>0.46529999999999999</v>
      </c>
      <c r="CM3">
        <v>0.44429999999999997</v>
      </c>
      <c r="CN3">
        <v>0.42280000000000001</v>
      </c>
      <c r="CO3">
        <v>0.40050000000000002</v>
      </c>
      <c r="CP3">
        <v>0.37769999999999998</v>
      </c>
      <c r="CQ3">
        <v>0.35420000000000001</v>
      </c>
      <c r="CR3">
        <v>0.3301</v>
      </c>
      <c r="CS3">
        <v>0.30530000000000002</v>
      </c>
      <c r="CT3">
        <v>0.27989999999999998</v>
      </c>
      <c r="CU3">
        <v>0.25380000000000003</v>
      </c>
      <c r="CV3">
        <v>0.22720000000000001</v>
      </c>
      <c r="CW3">
        <v>0.19980000000000001</v>
      </c>
    </row>
    <row r="4" spans="1:101" x14ac:dyDescent="0.2">
      <c r="A4" s="6" t="s">
        <v>34</v>
      </c>
      <c r="B4" t="s">
        <v>9</v>
      </c>
      <c r="C4" s="8">
        <v>6.4373760000000004</v>
      </c>
      <c r="D4" s="8">
        <f t="shared" si="0"/>
        <v>4</v>
      </c>
      <c r="E4">
        <v>1014</v>
      </c>
      <c r="F4">
        <v>0.60560000000000003</v>
      </c>
      <c r="G4">
        <v>0.65959999999999996</v>
      </c>
      <c r="H4">
        <v>0.70960000000000001</v>
      </c>
      <c r="I4">
        <v>0.75560000000000005</v>
      </c>
      <c r="J4">
        <v>0.79759999999999998</v>
      </c>
      <c r="K4">
        <v>0.83560000000000001</v>
      </c>
      <c r="L4">
        <v>0.86960000000000004</v>
      </c>
      <c r="M4">
        <v>0.89959999999999996</v>
      </c>
      <c r="N4">
        <v>0.92559999999999998</v>
      </c>
      <c r="O4">
        <v>0.9476</v>
      </c>
      <c r="P4">
        <v>0.96560000000000001</v>
      </c>
      <c r="Q4">
        <v>0.97960000000000003</v>
      </c>
      <c r="R4">
        <v>0.99160000000000004</v>
      </c>
      <c r="S4">
        <v>0.99929999999999997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0.99970000000000003</v>
      </c>
      <c r="AE4">
        <v>0.99870000000000003</v>
      </c>
      <c r="AF4">
        <v>0.99709999999999999</v>
      </c>
      <c r="AG4">
        <v>0.99480000000000002</v>
      </c>
      <c r="AH4">
        <v>0.99180000000000001</v>
      </c>
      <c r="AI4">
        <v>0.98809999999999998</v>
      </c>
      <c r="AJ4">
        <v>0.98370000000000002</v>
      </c>
      <c r="AK4">
        <v>0.97870000000000001</v>
      </c>
      <c r="AL4">
        <v>0.97299999999999998</v>
      </c>
      <c r="AM4">
        <v>0.96660000000000001</v>
      </c>
      <c r="AN4">
        <v>0.9597</v>
      </c>
      <c r="AO4">
        <v>0.95269999999999999</v>
      </c>
      <c r="AP4">
        <v>0.94569999999999999</v>
      </c>
      <c r="AQ4">
        <v>0.93869999999999998</v>
      </c>
      <c r="AR4">
        <v>0.93179999999999996</v>
      </c>
      <c r="AS4">
        <v>0.92479999999999996</v>
      </c>
      <c r="AT4">
        <v>0.91779999999999995</v>
      </c>
      <c r="AU4">
        <v>0.91080000000000005</v>
      </c>
      <c r="AV4">
        <v>0.90380000000000005</v>
      </c>
      <c r="AW4">
        <v>0.89680000000000004</v>
      </c>
      <c r="AX4">
        <v>0.88990000000000002</v>
      </c>
      <c r="AY4">
        <v>0.88290000000000002</v>
      </c>
      <c r="AZ4">
        <v>0.87590000000000001</v>
      </c>
      <c r="BA4">
        <v>0.86890000000000001</v>
      </c>
      <c r="BB4">
        <v>0.8619</v>
      </c>
      <c r="BC4">
        <v>0.85489999999999999</v>
      </c>
      <c r="BD4">
        <v>0.84789999999999999</v>
      </c>
      <c r="BE4">
        <v>0.84099999999999997</v>
      </c>
      <c r="BF4">
        <v>0.83399999999999996</v>
      </c>
      <c r="BG4">
        <v>0.82699999999999996</v>
      </c>
      <c r="BH4">
        <v>0.82</v>
      </c>
      <c r="BI4">
        <v>0.81299999999999994</v>
      </c>
      <c r="BJ4">
        <v>0.80600000000000005</v>
      </c>
      <c r="BK4">
        <v>0.79910000000000003</v>
      </c>
      <c r="BL4">
        <v>0.79210000000000003</v>
      </c>
      <c r="BM4">
        <v>0.78510000000000002</v>
      </c>
      <c r="BN4">
        <v>0.77810000000000001</v>
      </c>
      <c r="BO4">
        <v>0.77110000000000001</v>
      </c>
      <c r="BP4">
        <v>0.7641</v>
      </c>
      <c r="BQ4">
        <v>0.7571</v>
      </c>
      <c r="BR4">
        <v>0.74950000000000006</v>
      </c>
      <c r="BS4">
        <v>0.74119999999999997</v>
      </c>
      <c r="BT4">
        <v>0.73229999999999995</v>
      </c>
      <c r="BU4">
        <v>0.7228</v>
      </c>
      <c r="BV4">
        <v>0.71260000000000001</v>
      </c>
      <c r="BW4">
        <v>0.70179999999999998</v>
      </c>
      <c r="BX4">
        <v>0.69030000000000002</v>
      </c>
      <c r="BY4">
        <v>0.67820000000000003</v>
      </c>
      <c r="BZ4">
        <v>0.66549999999999998</v>
      </c>
      <c r="CA4">
        <v>0.65210000000000001</v>
      </c>
      <c r="CB4">
        <v>0.6381</v>
      </c>
      <c r="CC4">
        <v>0.62350000000000005</v>
      </c>
      <c r="CD4">
        <v>0.60819999999999996</v>
      </c>
      <c r="CE4">
        <v>0.59230000000000005</v>
      </c>
      <c r="CF4">
        <v>0.57579999999999998</v>
      </c>
      <c r="CG4">
        <v>0.55859999999999999</v>
      </c>
      <c r="CH4">
        <v>0.54069999999999996</v>
      </c>
      <c r="CI4">
        <v>0.52229999999999999</v>
      </c>
      <c r="CJ4">
        <v>0.50319999999999998</v>
      </c>
      <c r="CK4">
        <v>0.4834</v>
      </c>
      <c r="CL4">
        <v>0.46300000000000002</v>
      </c>
      <c r="CM4">
        <v>0.442</v>
      </c>
      <c r="CN4">
        <v>0.4204</v>
      </c>
      <c r="CO4">
        <v>0.39810000000000001</v>
      </c>
      <c r="CP4">
        <v>0.37509999999999999</v>
      </c>
      <c r="CQ4">
        <v>0.35160000000000002</v>
      </c>
      <c r="CR4">
        <v>0.32729999999999998</v>
      </c>
      <c r="CS4">
        <v>0.30249999999999999</v>
      </c>
      <c r="CT4">
        <v>0.27700000000000002</v>
      </c>
      <c r="CU4">
        <v>0.25090000000000001</v>
      </c>
      <c r="CV4">
        <v>0.22409999999999999</v>
      </c>
      <c r="CW4">
        <v>0.19670000000000001</v>
      </c>
    </row>
    <row r="5" spans="1:101" x14ac:dyDescent="0.2">
      <c r="A5" s="6" t="s">
        <v>35</v>
      </c>
      <c r="B5" t="s">
        <v>11</v>
      </c>
      <c r="C5" s="8">
        <v>8</v>
      </c>
      <c r="D5" s="8">
        <f t="shared" si="0"/>
        <v>4.9709695378986716</v>
      </c>
      <c r="E5">
        <v>1272</v>
      </c>
      <c r="F5">
        <v>0.60560000000000003</v>
      </c>
      <c r="G5">
        <v>0.65959999999999996</v>
      </c>
      <c r="H5">
        <v>0.70960000000000001</v>
      </c>
      <c r="I5">
        <v>0.75560000000000005</v>
      </c>
      <c r="J5">
        <v>0.79759999999999998</v>
      </c>
      <c r="K5">
        <v>0.83560000000000001</v>
      </c>
      <c r="L5">
        <v>0.86960000000000004</v>
      </c>
      <c r="M5">
        <v>0.89959999999999996</v>
      </c>
      <c r="N5">
        <v>0.92559999999999998</v>
      </c>
      <c r="O5">
        <v>0.9476</v>
      </c>
      <c r="P5">
        <v>0.96560000000000001</v>
      </c>
      <c r="Q5">
        <v>0.97960000000000003</v>
      </c>
      <c r="R5">
        <v>0.99160000000000004</v>
      </c>
      <c r="S5">
        <v>0.99929999999999997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0.99960000000000004</v>
      </c>
      <c r="AF5">
        <v>0.99860000000000004</v>
      </c>
      <c r="AG5">
        <v>0.99680000000000002</v>
      </c>
      <c r="AH5">
        <v>0.99439999999999995</v>
      </c>
      <c r="AI5">
        <v>0.99129999999999996</v>
      </c>
      <c r="AJ5">
        <v>0.98740000000000006</v>
      </c>
      <c r="AK5">
        <v>0.9829</v>
      </c>
      <c r="AL5">
        <v>0.97770000000000001</v>
      </c>
      <c r="AM5">
        <v>0.97189999999999999</v>
      </c>
      <c r="AN5">
        <v>0.96530000000000005</v>
      </c>
      <c r="AO5">
        <v>0.95809999999999995</v>
      </c>
      <c r="AP5">
        <v>0.95089999999999997</v>
      </c>
      <c r="AQ5">
        <v>0.94359999999999999</v>
      </c>
      <c r="AR5">
        <v>0.93640000000000001</v>
      </c>
      <c r="AS5">
        <v>0.92920000000000003</v>
      </c>
      <c r="AT5">
        <v>0.92200000000000004</v>
      </c>
      <c r="AU5">
        <v>0.91469999999999996</v>
      </c>
      <c r="AV5">
        <v>0.90749999999999997</v>
      </c>
      <c r="AW5">
        <v>0.90029999999999999</v>
      </c>
      <c r="AX5">
        <v>0.89300000000000002</v>
      </c>
      <c r="AY5">
        <v>0.88580000000000003</v>
      </c>
      <c r="AZ5">
        <v>0.87860000000000005</v>
      </c>
      <c r="BA5">
        <v>0.87139999999999995</v>
      </c>
      <c r="BB5">
        <v>0.86409999999999998</v>
      </c>
      <c r="BC5">
        <v>0.8569</v>
      </c>
      <c r="BD5">
        <v>0.84970000000000001</v>
      </c>
      <c r="BE5">
        <v>0.84240000000000004</v>
      </c>
      <c r="BF5">
        <v>0.83520000000000005</v>
      </c>
      <c r="BG5">
        <v>0.82799999999999996</v>
      </c>
      <c r="BH5">
        <v>0.82079999999999997</v>
      </c>
      <c r="BI5">
        <v>0.8135</v>
      </c>
      <c r="BJ5">
        <v>0.80630000000000002</v>
      </c>
      <c r="BK5">
        <v>0.79910000000000003</v>
      </c>
      <c r="BL5">
        <v>0.79179999999999995</v>
      </c>
      <c r="BM5">
        <v>0.78459999999999996</v>
      </c>
      <c r="BN5">
        <v>0.77739999999999998</v>
      </c>
      <c r="BO5">
        <v>0.7702</v>
      </c>
      <c r="BP5">
        <v>0.76290000000000002</v>
      </c>
      <c r="BQ5">
        <v>0.75570000000000004</v>
      </c>
      <c r="BR5">
        <v>0.74819999999999998</v>
      </c>
      <c r="BS5">
        <v>0.74009999999999998</v>
      </c>
      <c r="BT5">
        <v>0.73140000000000005</v>
      </c>
      <c r="BU5">
        <v>0.72199999999999998</v>
      </c>
      <c r="BV5">
        <v>0.71189999999999998</v>
      </c>
      <c r="BW5">
        <v>0.70120000000000005</v>
      </c>
      <c r="BX5">
        <v>0.68989999999999996</v>
      </c>
      <c r="BY5">
        <v>0.67789999999999995</v>
      </c>
      <c r="BZ5">
        <v>0.6653</v>
      </c>
      <c r="CA5">
        <v>0.65200000000000002</v>
      </c>
      <c r="CB5">
        <v>0.63800000000000001</v>
      </c>
      <c r="CC5">
        <v>0.62350000000000005</v>
      </c>
      <c r="CD5">
        <v>0.60819999999999996</v>
      </c>
      <c r="CE5">
        <v>0.59230000000000005</v>
      </c>
      <c r="CF5">
        <v>0.57579999999999998</v>
      </c>
      <c r="CG5">
        <v>0.55859999999999999</v>
      </c>
      <c r="CH5">
        <v>0.54079999999999995</v>
      </c>
      <c r="CI5">
        <v>0.52229999999999999</v>
      </c>
      <c r="CJ5">
        <v>0.50319999999999998</v>
      </c>
      <c r="CK5">
        <v>0.48349999999999999</v>
      </c>
      <c r="CL5">
        <v>0.46300000000000002</v>
      </c>
      <c r="CM5">
        <v>0.442</v>
      </c>
      <c r="CN5">
        <v>0.42030000000000001</v>
      </c>
      <c r="CO5">
        <v>0.39789999999999998</v>
      </c>
      <c r="CP5">
        <v>0.37490000000000001</v>
      </c>
      <c r="CQ5">
        <v>0.35120000000000001</v>
      </c>
      <c r="CR5">
        <v>0.32690000000000002</v>
      </c>
      <c r="CS5">
        <v>0.30199999999999999</v>
      </c>
      <c r="CT5">
        <v>0.27639999999999998</v>
      </c>
      <c r="CU5">
        <v>0.25009999999999999</v>
      </c>
      <c r="CV5">
        <v>0.22320000000000001</v>
      </c>
      <c r="CW5">
        <v>0.19570000000000001</v>
      </c>
    </row>
    <row r="6" spans="1:101" x14ac:dyDescent="0.2">
      <c r="A6" s="6" t="s">
        <v>36</v>
      </c>
      <c r="B6" t="s">
        <v>13</v>
      </c>
      <c r="C6" s="8">
        <v>8.0467200000000005</v>
      </c>
      <c r="D6" s="8">
        <f t="shared" si="0"/>
        <v>5</v>
      </c>
      <c r="E6">
        <v>1279</v>
      </c>
      <c r="F6">
        <v>0.60560000000000003</v>
      </c>
      <c r="G6">
        <v>0.65959999999999996</v>
      </c>
      <c r="H6">
        <v>0.70960000000000001</v>
      </c>
      <c r="I6">
        <v>0.75560000000000005</v>
      </c>
      <c r="J6">
        <v>0.79759999999999998</v>
      </c>
      <c r="K6">
        <v>0.83560000000000001</v>
      </c>
      <c r="L6">
        <v>0.86960000000000004</v>
      </c>
      <c r="M6">
        <v>0.89959999999999996</v>
      </c>
      <c r="N6">
        <v>0.92559999999999998</v>
      </c>
      <c r="O6">
        <v>0.9476</v>
      </c>
      <c r="P6">
        <v>0.96560000000000001</v>
      </c>
      <c r="Q6">
        <v>0.97960000000000003</v>
      </c>
      <c r="R6">
        <v>0.99160000000000004</v>
      </c>
      <c r="S6">
        <v>0.99929999999999997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0.99960000000000004</v>
      </c>
      <c r="AF6">
        <v>0.99860000000000004</v>
      </c>
      <c r="AG6">
        <v>0.99690000000000001</v>
      </c>
      <c r="AH6">
        <v>0.99439999999999995</v>
      </c>
      <c r="AI6">
        <v>0.99129999999999996</v>
      </c>
      <c r="AJ6">
        <v>0.98750000000000004</v>
      </c>
      <c r="AK6">
        <v>0.98299999999999998</v>
      </c>
      <c r="AL6">
        <v>0.9778</v>
      </c>
      <c r="AM6">
        <v>0.97199999999999998</v>
      </c>
      <c r="AN6">
        <v>0.96540000000000004</v>
      </c>
      <c r="AO6">
        <v>0.95820000000000005</v>
      </c>
      <c r="AP6">
        <v>0.95099999999999996</v>
      </c>
      <c r="AQ6">
        <v>0.94379999999999997</v>
      </c>
      <c r="AR6">
        <v>0.9365</v>
      </c>
      <c r="AS6">
        <v>0.92930000000000001</v>
      </c>
      <c r="AT6">
        <v>0.92210000000000003</v>
      </c>
      <c r="AU6">
        <v>0.91479999999999995</v>
      </c>
      <c r="AV6">
        <v>0.90759999999999996</v>
      </c>
      <c r="AW6">
        <v>0.90039999999999998</v>
      </c>
      <c r="AX6">
        <v>0.8931</v>
      </c>
      <c r="AY6">
        <v>0.88590000000000002</v>
      </c>
      <c r="AZ6">
        <v>0.87870000000000004</v>
      </c>
      <c r="BA6">
        <v>0.87139999999999995</v>
      </c>
      <c r="BB6">
        <v>0.86419999999999997</v>
      </c>
      <c r="BC6">
        <v>0.8569</v>
      </c>
      <c r="BD6">
        <v>0.84970000000000001</v>
      </c>
      <c r="BE6">
        <v>0.84250000000000003</v>
      </c>
      <c r="BF6">
        <v>0.83520000000000005</v>
      </c>
      <c r="BG6">
        <v>0.82799999999999996</v>
      </c>
      <c r="BH6">
        <v>0.82079999999999997</v>
      </c>
      <c r="BI6">
        <v>0.8135</v>
      </c>
      <c r="BJ6">
        <v>0.80630000000000002</v>
      </c>
      <c r="BK6">
        <v>0.79910000000000003</v>
      </c>
      <c r="BL6">
        <v>0.79179999999999995</v>
      </c>
      <c r="BM6">
        <v>0.78459999999999996</v>
      </c>
      <c r="BN6">
        <v>0.77739999999999998</v>
      </c>
      <c r="BO6">
        <v>0.77010000000000001</v>
      </c>
      <c r="BP6">
        <v>0.76290000000000002</v>
      </c>
      <c r="BQ6">
        <v>0.75570000000000004</v>
      </c>
      <c r="BR6">
        <v>0.74819999999999998</v>
      </c>
      <c r="BS6">
        <v>0.74009999999999998</v>
      </c>
      <c r="BT6">
        <v>0.73140000000000005</v>
      </c>
      <c r="BU6">
        <v>0.72199999999999998</v>
      </c>
      <c r="BV6">
        <v>0.71189999999999998</v>
      </c>
      <c r="BW6">
        <v>0.70120000000000005</v>
      </c>
      <c r="BX6">
        <v>0.68989999999999996</v>
      </c>
      <c r="BY6">
        <v>0.67789999999999995</v>
      </c>
      <c r="BZ6">
        <v>0.6653</v>
      </c>
      <c r="CA6">
        <v>0.65200000000000002</v>
      </c>
      <c r="CB6">
        <v>0.63800000000000001</v>
      </c>
      <c r="CC6">
        <v>0.62350000000000005</v>
      </c>
      <c r="CD6">
        <v>0.60819999999999996</v>
      </c>
      <c r="CE6">
        <v>0.59240000000000004</v>
      </c>
      <c r="CF6">
        <v>0.57579999999999998</v>
      </c>
      <c r="CG6">
        <v>0.55869999999999997</v>
      </c>
      <c r="CH6">
        <v>0.54090000000000005</v>
      </c>
      <c r="CI6">
        <v>0.52239999999999998</v>
      </c>
      <c r="CJ6">
        <v>0.50329999999999997</v>
      </c>
      <c r="CK6">
        <v>0.48349999999999999</v>
      </c>
      <c r="CL6">
        <v>0.46310000000000001</v>
      </c>
      <c r="CM6">
        <v>0.442</v>
      </c>
      <c r="CN6">
        <v>0.42030000000000001</v>
      </c>
      <c r="CO6">
        <v>0.39800000000000002</v>
      </c>
      <c r="CP6">
        <v>0.375</v>
      </c>
      <c r="CQ6">
        <v>0.3513</v>
      </c>
      <c r="CR6">
        <v>0.32700000000000001</v>
      </c>
      <c r="CS6">
        <v>0.30209999999999998</v>
      </c>
      <c r="CT6">
        <v>0.27650000000000002</v>
      </c>
      <c r="CU6">
        <v>0.25019999999999998</v>
      </c>
      <c r="CV6">
        <v>0.22339999999999999</v>
      </c>
      <c r="CW6">
        <v>0.1958</v>
      </c>
    </row>
    <row r="7" spans="1:101" x14ac:dyDescent="0.2">
      <c r="A7" s="6" t="s">
        <v>37</v>
      </c>
      <c r="B7" t="s">
        <v>15</v>
      </c>
      <c r="C7" s="8">
        <v>10</v>
      </c>
      <c r="D7" s="8">
        <f t="shared" si="0"/>
        <v>6.2137119223733395</v>
      </c>
      <c r="E7">
        <v>1603</v>
      </c>
      <c r="F7">
        <v>0.60560000000000003</v>
      </c>
      <c r="G7">
        <v>0.65959999999999996</v>
      </c>
      <c r="H7">
        <v>0.70960000000000001</v>
      </c>
      <c r="I7">
        <v>0.75560000000000005</v>
      </c>
      <c r="J7">
        <v>0.79759999999999998</v>
      </c>
      <c r="K7">
        <v>0.83560000000000001</v>
      </c>
      <c r="L7">
        <v>0.86960000000000004</v>
      </c>
      <c r="M7">
        <v>0.89959999999999996</v>
      </c>
      <c r="N7">
        <v>0.92559999999999998</v>
      </c>
      <c r="O7">
        <v>0.9476</v>
      </c>
      <c r="P7">
        <v>0.96560000000000001</v>
      </c>
      <c r="Q7">
        <v>0.97960000000000003</v>
      </c>
      <c r="R7">
        <v>0.99160000000000004</v>
      </c>
      <c r="S7">
        <v>0.99929999999999997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0.99960000000000004</v>
      </c>
      <c r="AG7">
        <v>0.99839999999999995</v>
      </c>
      <c r="AH7">
        <v>0.99660000000000004</v>
      </c>
      <c r="AI7">
        <v>0.99409999999999998</v>
      </c>
      <c r="AJ7">
        <v>0.99080000000000001</v>
      </c>
      <c r="AK7">
        <v>0.9869</v>
      </c>
      <c r="AL7">
        <v>0.98219999999999996</v>
      </c>
      <c r="AM7">
        <v>0.97689999999999999</v>
      </c>
      <c r="AN7">
        <v>0.9708</v>
      </c>
      <c r="AO7">
        <v>0.96399999999999997</v>
      </c>
      <c r="AP7">
        <v>0.95660000000000001</v>
      </c>
      <c r="AQ7">
        <v>0.94910000000000005</v>
      </c>
      <c r="AR7">
        <v>0.94169999999999998</v>
      </c>
      <c r="AS7">
        <v>0.93420000000000003</v>
      </c>
      <c r="AT7">
        <v>0.92669999999999997</v>
      </c>
      <c r="AU7">
        <v>0.91920000000000002</v>
      </c>
      <c r="AV7">
        <v>0.91169999999999995</v>
      </c>
      <c r="AW7">
        <v>0.90429999999999999</v>
      </c>
      <c r="AX7">
        <v>0.89680000000000004</v>
      </c>
      <c r="AY7">
        <v>0.88929999999999998</v>
      </c>
      <c r="AZ7">
        <v>0.88180000000000003</v>
      </c>
      <c r="BA7">
        <v>0.87429999999999997</v>
      </c>
      <c r="BB7">
        <v>0.8669</v>
      </c>
      <c r="BC7">
        <v>0.85940000000000005</v>
      </c>
      <c r="BD7">
        <v>0.85189999999999999</v>
      </c>
      <c r="BE7">
        <v>0.84440000000000004</v>
      </c>
      <c r="BF7">
        <v>0.83689999999999998</v>
      </c>
      <c r="BG7">
        <v>0.82950000000000002</v>
      </c>
      <c r="BH7">
        <v>0.82199999999999995</v>
      </c>
      <c r="BI7">
        <v>0.8145</v>
      </c>
      <c r="BJ7">
        <v>0.80700000000000005</v>
      </c>
      <c r="BK7">
        <v>0.79949999999999999</v>
      </c>
      <c r="BL7">
        <v>0.79210000000000003</v>
      </c>
      <c r="BM7">
        <v>0.78459999999999996</v>
      </c>
      <c r="BN7">
        <v>0.77710000000000001</v>
      </c>
      <c r="BO7">
        <v>0.76959999999999995</v>
      </c>
      <c r="BP7">
        <v>0.7621</v>
      </c>
      <c r="BQ7">
        <v>0.75470000000000004</v>
      </c>
      <c r="BR7">
        <v>0.74709999999999999</v>
      </c>
      <c r="BS7">
        <v>0.73909999999999998</v>
      </c>
      <c r="BT7">
        <v>0.73050000000000004</v>
      </c>
      <c r="BU7">
        <v>0.72109999999999996</v>
      </c>
      <c r="BV7">
        <v>0.71120000000000005</v>
      </c>
      <c r="BW7">
        <v>0.70050000000000001</v>
      </c>
      <c r="BX7">
        <v>0.68920000000000003</v>
      </c>
      <c r="BY7">
        <v>0.67720000000000002</v>
      </c>
      <c r="BZ7">
        <v>0.66459999999999997</v>
      </c>
      <c r="CA7">
        <v>0.65129999999999999</v>
      </c>
      <c r="CB7">
        <v>0.63739999999999997</v>
      </c>
      <c r="CC7">
        <v>0.62280000000000002</v>
      </c>
      <c r="CD7">
        <v>0.60750000000000004</v>
      </c>
      <c r="CE7">
        <v>0.59160000000000001</v>
      </c>
      <c r="CF7">
        <v>0.57499999999999996</v>
      </c>
      <c r="CG7">
        <v>0.55769999999999997</v>
      </c>
      <c r="CH7">
        <v>0.53979999999999995</v>
      </c>
      <c r="CI7">
        <v>0.52129999999999999</v>
      </c>
      <c r="CJ7">
        <v>0.502</v>
      </c>
      <c r="CK7">
        <v>0.48209999999999997</v>
      </c>
      <c r="CL7">
        <v>0.46160000000000001</v>
      </c>
      <c r="CM7">
        <v>0.44040000000000001</v>
      </c>
      <c r="CN7">
        <v>0.41849999999999998</v>
      </c>
      <c r="CO7">
        <v>0.39600000000000002</v>
      </c>
      <c r="CP7">
        <v>0.37280000000000002</v>
      </c>
      <c r="CQ7">
        <v>0.34889999999999999</v>
      </c>
      <c r="CR7">
        <v>0.32440000000000002</v>
      </c>
      <c r="CS7">
        <v>0.29930000000000001</v>
      </c>
      <c r="CT7">
        <v>0.27339999999999998</v>
      </c>
      <c r="CU7">
        <v>0.247</v>
      </c>
      <c r="CV7">
        <v>0.2198</v>
      </c>
      <c r="CW7">
        <v>0.192</v>
      </c>
    </row>
    <row r="8" spans="1:101" x14ac:dyDescent="0.2">
      <c r="A8" s="6" t="s">
        <v>38</v>
      </c>
      <c r="B8" t="s">
        <v>17</v>
      </c>
      <c r="C8" s="8">
        <v>12</v>
      </c>
      <c r="D8" s="8">
        <f t="shared" si="0"/>
        <v>7.4564543068480074</v>
      </c>
      <c r="E8">
        <v>1942</v>
      </c>
      <c r="F8">
        <v>0.60560000000000003</v>
      </c>
      <c r="G8">
        <v>0.65959999999999996</v>
      </c>
      <c r="H8">
        <v>0.70960000000000001</v>
      </c>
      <c r="I8">
        <v>0.75560000000000005</v>
      </c>
      <c r="J8">
        <v>0.79759999999999998</v>
      </c>
      <c r="K8">
        <v>0.83560000000000001</v>
      </c>
      <c r="L8">
        <v>0.86960000000000004</v>
      </c>
      <c r="M8">
        <v>0.89959999999999996</v>
      </c>
      <c r="N8">
        <v>0.92559999999999998</v>
      </c>
      <c r="O8">
        <v>0.9476</v>
      </c>
      <c r="P8">
        <v>0.96560000000000001</v>
      </c>
      <c r="Q8">
        <v>0.97960000000000003</v>
      </c>
      <c r="R8">
        <v>0.99160000000000004</v>
      </c>
      <c r="S8">
        <v>0.99929999999999997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0.99980000000000002</v>
      </c>
      <c r="AG8">
        <v>0.99890000000000001</v>
      </c>
      <c r="AH8">
        <v>0.99729999999999996</v>
      </c>
      <c r="AI8">
        <v>0.995</v>
      </c>
      <c r="AJ8">
        <v>0.99199999999999999</v>
      </c>
      <c r="AK8">
        <v>0.98819999999999997</v>
      </c>
      <c r="AL8">
        <v>0.98380000000000001</v>
      </c>
      <c r="AM8">
        <v>0.97860000000000003</v>
      </c>
      <c r="AN8">
        <v>0.97270000000000001</v>
      </c>
      <c r="AO8">
        <v>0.96619999999999995</v>
      </c>
      <c r="AP8">
        <v>0.95889999999999997</v>
      </c>
      <c r="AQ8">
        <v>0.95130000000000003</v>
      </c>
      <c r="AR8">
        <v>0.94379999999999997</v>
      </c>
      <c r="AS8">
        <v>0.93620000000000003</v>
      </c>
      <c r="AT8">
        <v>0.92869999999999997</v>
      </c>
      <c r="AU8">
        <v>0.92110000000000003</v>
      </c>
      <c r="AV8">
        <v>0.91359999999999997</v>
      </c>
      <c r="AW8">
        <v>0.90600000000000003</v>
      </c>
      <c r="AX8">
        <v>0.89839999999999998</v>
      </c>
      <c r="AY8">
        <v>0.89090000000000003</v>
      </c>
      <c r="AZ8">
        <v>0.88329999999999997</v>
      </c>
      <c r="BA8">
        <v>0.87580000000000002</v>
      </c>
      <c r="BB8">
        <v>0.86819999999999997</v>
      </c>
      <c r="BC8">
        <v>0.86070000000000002</v>
      </c>
      <c r="BD8">
        <v>0.85309999999999997</v>
      </c>
      <c r="BE8">
        <v>0.84560000000000002</v>
      </c>
      <c r="BF8">
        <v>0.83799999999999997</v>
      </c>
      <c r="BG8">
        <v>0.83050000000000002</v>
      </c>
      <c r="BH8">
        <v>0.82289999999999996</v>
      </c>
      <c r="BI8">
        <v>0.81540000000000001</v>
      </c>
      <c r="BJ8">
        <v>0.80779999999999996</v>
      </c>
      <c r="BK8">
        <v>0.80030000000000001</v>
      </c>
      <c r="BL8">
        <v>0.79269999999999996</v>
      </c>
      <c r="BM8">
        <v>0.78520000000000001</v>
      </c>
      <c r="BN8">
        <v>0.77759999999999996</v>
      </c>
      <c r="BO8">
        <v>0.77</v>
      </c>
      <c r="BP8">
        <v>0.76249999999999996</v>
      </c>
      <c r="BQ8">
        <v>0.75490000000000002</v>
      </c>
      <c r="BR8">
        <v>0.74739999999999995</v>
      </c>
      <c r="BS8">
        <v>0.73950000000000005</v>
      </c>
      <c r="BT8">
        <v>0.73099999999999998</v>
      </c>
      <c r="BU8">
        <v>0.7218</v>
      </c>
      <c r="BV8">
        <v>0.71189999999999998</v>
      </c>
      <c r="BW8">
        <v>0.70130000000000003</v>
      </c>
      <c r="BX8">
        <v>0.69010000000000005</v>
      </c>
      <c r="BY8">
        <v>0.67820000000000003</v>
      </c>
      <c r="BZ8">
        <v>0.66559999999999997</v>
      </c>
      <c r="CA8">
        <v>0.65239999999999998</v>
      </c>
      <c r="CB8">
        <v>0.63849999999999996</v>
      </c>
      <c r="CC8">
        <v>0.62390000000000001</v>
      </c>
      <c r="CD8">
        <v>0.60870000000000002</v>
      </c>
      <c r="CE8">
        <v>0.59279999999999999</v>
      </c>
      <c r="CF8">
        <v>0.57620000000000005</v>
      </c>
      <c r="CG8">
        <v>0.55889999999999995</v>
      </c>
      <c r="CH8">
        <v>0.54100000000000004</v>
      </c>
      <c r="CI8">
        <v>0.52239999999999998</v>
      </c>
      <c r="CJ8">
        <v>0.50309999999999999</v>
      </c>
      <c r="CK8">
        <v>0.48320000000000002</v>
      </c>
      <c r="CL8">
        <v>0.46260000000000001</v>
      </c>
      <c r="CM8">
        <v>0.44130000000000003</v>
      </c>
      <c r="CN8">
        <v>0.4194</v>
      </c>
      <c r="CO8">
        <v>0.39679999999999999</v>
      </c>
      <c r="CP8">
        <v>0.3735</v>
      </c>
      <c r="CQ8">
        <v>0.34949999999999998</v>
      </c>
      <c r="CR8">
        <v>0.32490000000000002</v>
      </c>
      <c r="CS8">
        <v>0.29959999999999998</v>
      </c>
      <c r="CT8">
        <v>0.27360000000000001</v>
      </c>
      <c r="CU8">
        <v>0.247</v>
      </c>
      <c r="CV8">
        <v>0.21970000000000001</v>
      </c>
      <c r="CW8">
        <v>0.19170000000000001</v>
      </c>
    </row>
    <row r="9" spans="1:101" x14ac:dyDescent="0.2">
      <c r="A9" s="6" t="s">
        <v>39</v>
      </c>
      <c r="B9" t="s">
        <v>19</v>
      </c>
      <c r="C9" s="8">
        <v>15</v>
      </c>
      <c r="D9" s="8">
        <f t="shared" si="0"/>
        <v>9.3205678835600096</v>
      </c>
      <c r="E9">
        <v>2455</v>
      </c>
      <c r="F9">
        <v>0.60560000000000003</v>
      </c>
      <c r="G9">
        <v>0.65959999999999996</v>
      </c>
      <c r="H9">
        <v>0.70960000000000001</v>
      </c>
      <c r="I9">
        <v>0.75560000000000005</v>
      </c>
      <c r="J9">
        <v>0.79759999999999998</v>
      </c>
      <c r="K9">
        <v>0.83560000000000001</v>
      </c>
      <c r="L9">
        <v>0.86960000000000004</v>
      </c>
      <c r="M9">
        <v>0.89959999999999996</v>
      </c>
      <c r="N9">
        <v>0.92559999999999998</v>
      </c>
      <c r="O9">
        <v>0.9476</v>
      </c>
      <c r="P9">
        <v>0.96560000000000001</v>
      </c>
      <c r="Q9">
        <v>0.97960000000000003</v>
      </c>
      <c r="R9">
        <v>0.99160000000000004</v>
      </c>
      <c r="S9">
        <v>0.99929999999999997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0.99939999999999996</v>
      </c>
      <c r="AH9">
        <v>0.998</v>
      </c>
      <c r="AI9">
        <v>0.996</v>
      </c>
      <c r="AJ9">
        <v>0.99319999999999997</v>
      </c>
      <c r="AK9">
        <v>0.98980000000000001</v>
      </c>
      <c r="AL9">
        <v>0.98560000000000003</v>
      </c>
      <c r="AM9">
        <v>0.98070000000000002</v>
      </c>
      <c r="AN9">
        <v>0.97499999999999998</v>
      </c>
      <c r="AO9">
        <v>0.96870000000000001</v>
      </c>
      <c r="AP9">
        <v>0.96160000000000001</v>
      </c>
      <c r="AQ9">
        <v>0.95399999999999996</v>
      </c>
      <c r="AR9">
        <v>0.94640000000000002</v>
      </c>
      <c r="AS9">
        <v>0.93869999999999998</v>
      </c>
      <c r="AT9">
        <v>0.93110000000000004</v>
      </c>
      <c r="AU9">
        <v>0.92349999999999999</v>
      </c>
      <c r="AV9">
        <v>0.91579999999999995</v>
      </c>
      <c r="AW9">
        <v>0.90820000000000001</v>
      </c>
      <c r="AX9">
        <v>0.90049999999999997</v>
      </c>
      <c r="AY9">
        <v>0.89290000000000003</v>
      </c>
      <c r="AZ9">
        <v>0.88519999999999999</v>
      </c>
      <c r="BA9">
        <v>0.87760000000000005</v>
      </c>
      <c r="BB9">
        <v>0.87</v>
      </c>
      <c r="BC9">
        <v>0.86229999999999996</v>
      </c>
      <c r="BD9">
        <v>0.85470000000000002</v>
      </c>
      <c r="BE9">
        <v>0.84699999999999998</v>
      </c>
      <c r="BF9">
        <v>0.83940000000000003</v>
      </c>
      <c r="BG9">
        <v>0.83169999999999999</v>
      </c>
      <c r="BH9">
        <v>0.82410000000000005</v>
      </c>
      <c r="BI9">
        <v>0.8165</v>
      </c>
      <c r="BJ9">
        <v>0.80879999999999996</v>
      </c>
      <c r="BK9">
        <v>0.80120000000000002</v>
      </c>
      <c r="BL9">
        <v>0.79349999999999998</v>
      </c>
      <c r="BM9">
        <v>0.78590000000000004</v>
      </c>
      <c r="BN9">
        <v>0.7782</v>
      </c>
      <c r="BO9">
        <v>0.77059999999999995</v>
      </c>
      <c r="BP9">
        <v>0.76300000000000001</v>
      </c>
      <c r="BQ9">
        <v>0.75529999999999997</v>
      </c>
      <c r="BR9">
        <v>0.74770000000000003</v>
      </c>
      <c r="BS9">
        <v>0.7399</v>
      </c>
      <c r="BT9">
        <v>0.73150000000000004</v>
      </c>
      <c r="BU9">
        <v>0.72240000000000004</v>
      </c>
      <c r="BV9">
        <v>0.7127</v>
      </c>
      <c r="BW9">
        <v>0.70220000000000005</v>
      </c>
      <c r="BX9">
        <v>0.69110000000000005</v>
      </c>
      <c r="BY9">
        <v>0.67930000000000001</v>
      </c>
      <c r="BZ9">
        <v>0.66679999999999995</v>
      </c>
      <c r="CA9">
        <v>0.65369999999999995</v>
      </c>
      <c r="CB9">
        <v>0.63980000000000004</v>
      </c>
      <c r="CC9">
        <v>0.62529999999999997</v>
      </c>
      <c r="CD9">
        <v>0.61009999999999998</v>
      </c>
      <c r="CE9">
        <v>0.59419999999999995</v>
      </c>
      <c r="CF9">
        <v>0.5776</v>
      </c>
      <c r="CG9">
        <v>0.56030000000000002</v>
      </c>
      <c r="CH9">
        <v>0.54239999999999999</v>
      </c>
      <c r="CI9">
        <v>0.52380000000000004</v>
      </c>
      <c r="CJ9">
        <v>0.50449999999999995</v>
      </c>
      <c r="CK9">
        <v>0.48449999999999999</v>
      </c>
      <c r="CL9">
        <v>0.46379999999999999</v>
      </c>
      <c r="CM9">
        <v>0.4425</v>
      </c>
      <c r="CN9">
        <v>0.4204</v>
      </c>
      <c r="CO9">
        <v>0.3977</v>
      </c>
      <c r="CP9">
        <v>0.37430000000000002</v>
      </c>
      <c r="CQ9">
        <v>0.35020000000000001</v>
      </c>
      <c r="CR9">
        <v>0.32550000000000001</v>
      </c>
      <c r="CS9">
        <v>0.3</v>
      </c>
      <c r="CT9">
        <v>0.27389999999999998</v>
      </c>
      <c r="CU9">
        <v>0.24709999999999999</v>
      </c>
      <c r="CV9">
        <v>0.21959999999999999</v>
      </c>
      <c r="CW9">
        <v>0.19139999999999999</v>
      </c>
    </row>
    <row r="10" spans="1:101" x14ac:dyDescent="0.2">
      <c r="A10" s="6" t="s">
        <v>40</v>
      </c>
      <c r="B10" t="s">
        <v>8</v>
      </c>
      <c r="C10" s="8">
        <v>16.093440000000001</v>
      </c>
      <c r="D10" s="8">
        <f t="shared" si="0"/>
        <v>10</v>
      </c>
      <c r="E10">
        <v>2640</v>
      </c>
      <c r="F10">
        <v>0.60560000000000003</v>
      </c>
      <c r="G10">
        <v>0.65959999999999996</v>
      </c>
      <c r="H10">
        <v>0.70960000000000001</v>
      </c>
      <c r="I10">
        <v>0.75560000000000005</v>
      </c>
      <c r="J10">
        <v>0.79759999999999998</v>
      </c>
      <c r="K10">
        <v>0.83560000000000001</v>
      </c>
      <c r="L10">
        <v>0.86960000000000004</v>
      </c>
      <c r="M10">
        <v>0.89959999999999996</v>
      </c>
      <c r="N10">
        <v>0.92559999999999998</v>
      </c>
      <c r="O10">
        <v>0.9476</v>
      </c>
      <c r="P10">
        <v>0.96560000000000001</v>
      </c>
      <c r="Q10">
        <v>0.97960000000000003</v>
      </c>
      <c r="R10">
        <v>0.99160000000000004</v>
      </c>
      <c r="S10">
        <v>0.99929999999999997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0.99950000000000006</v>
      </c>
      <c r="AH10">
        <v>0.99819999999999998</v>
      </c>
      <c r="AI10">
        <v>0.99629999999999996</v>
      </c>
      <c r="AJ10">
        <v>0.99360000000000004</v>
      </c>
      <c r="AK10">
        <v>0.99019999999999997</v>
      </c>
      <c r="AL10">
        <v>0.98609999999999998</v>
      </c>
      <c r="AM10">
        <v>0.98129999999999995</v>
      </c>
      <c r="AN10">
        <v>0.9758</v>
      </c>
      <c r="AO10">
        <v>0.96950000000000003</v>
      </c>
      <c r="AP10">
        <v>0.96250000000000002</v>
      </c>
      <c r="AQ10">
        <v>0.95489999999999997</v>
      </c>
      <c r="AR10">
        <v>0.94720000000000004</v>
      </c>
      <c r="AS10">
        <v>0.93959999999999999</v>
      </c>
      <c r="AT10">
        <v>0.93189999999999995</v>
      </c>
      <c r="AU10">
        <v>0.92420000000000002</v>
      </c>
      <c r="AV10">
        <v>0.91659999999999997</v>
      </c>
      <c r="AW10">
        <v>0.90890000000000004</v>
      </c>
      <c r="AX10">
        <v>0.9012</v>
      </c>
      <c r="AY10">
        <v>0.89349999999999996</v>
      </c>
      <c r="AZ10">
        <v>0.88590000000000002</v>
      </c>
      <c r="BA10">
        <v>0.87819999999999998</v>
      </c>
      <c r="BB10">
        <v>0.87050000000000005</v>
      </c>
      <c r="BC10">
        <v>0.8629</v>
      </c>
      <c r="BD10">
        <v>0.85519999999999996</v>
      </c>
      <c r="BE10">
        <v>0.84750000000000003</v>
      </c>
      <c r="BF10">
        <v>0.83989999999999998</v>
      </c>
      <c r="BG10">
        <v>0.83220000000000005</v>
      </c>
      <c r="BH10">
        <v>0.82450000000000001</v>
      </c>
      <c r="BI10">
        <v>0.81679999999999997</v>
      </c>
      <c r="BJ10">
        <v>0.80920000000000003</v>
      </c>
      <c r="BK10">
        <v>0.80149999999999999</v>
      </c>
      <c r="BL10">
        <v>0.79379999999999995</v>
      </c>
      <c r="BM10">
        <v>0.78620000000000001</v>
      </c>
      <c r="BN10">
        <v>0.77849999999999997</v>
      </c>
      <c r="BO10">
        <v>0.77080000000000004</v>
      </c>
      <c r="BP10">
        <v>0.7631</v>
      </c>
      <c r="BQ10">
        <v>0.75549999999999995</v>
      </c>
      <c r="BR10">
        <v>0.74780000000000002</v>
      </c>
      <c r="BS10">
        <v>0.74009999999999998</v>
      </c>
      <c r="BT10">
        <v>0.73170000000000002</v>
      </c>
      <c r="BU10">
        <v>0.72270000000000001</v>
      </c>
      <c r="BV10">
        <v>0.71299999999999997</v>
      </c>
      <c r="BW10">
        <v>0.7026</v>
      </c>
      <c r="BX10">
        <v>0.6915</v>
      </c>
      <c r="BY10">
        <v>0.67969999999999997</v>
      </c>
      <c r="BZ10">
        <v>0.6673</v>
      </c>
      <c r="CA10">
        <v>0.6542</v>
      </c>
      <c r="CB10">
        <v>0.64029999999999998</v>
      </c>
      <c r="CC10">
        <v>0.62580000000000002</v>
      </c>
      <c r="CD10">
        <v>0.61060000000000003</v>
      </c>
      <c r="CE10">
        <v>0.59470000000000001</v>
      </c>
      <c r="CF10">
        <v>0.57820000000000005</v>
      </c>
      <c r="CG10">
        <v>0.56089999999999995</v>
      </c>
      <c r="CH10">
        <v>0.54300000000000004</v>
      </c>
      <c r="CI10">
        <v>0.52439999999999998</v>
      </c>
      <c r="CJ10">
        <v>0.505</v>
      </c>
      <c r="CK10">
        <v>0.48499999999999999</v>
      </c>
      <c r="CL10">
        <v>0.46439999999999998</v>
      </c>
      <c r="CM10">
        <v>0.443</v>
      </c>
      <c r="CN10">
        <v>0.4209</v>
      </c>
      <c r="CO10">
        <v>0.3982</v>
      </c>
      <c r="CP10">
        <v>0.37480000000000002</v>
      </c>
      <c r="CQ10">
        <v>0.35060000000000002</v>
      </c>
      <c r="CR10">
        <v>0.32579999999999998</v>
      </c>
      <c r="CS10">
        <v>0.3004</v>
      </c>
      <c r="CT10">
        <v>0.2742</v>
      </c>
      <c r="CU10">
        <v>0.24729999999999999</v>
      </c>
      <c r="CV10">
        <v>0.2198</v>
      </c>
      <c r="CW10">
        <v>0.19159999999999999</v>
      </c>
    </row>
    <row r="11" spans="1:101" x14ac:dyDescent="0.2">
      <c r="A11" s="6" t="s">
        <v>41</v>
      </c>
      <c r="B11" t="s">
        <v>22</v>
      </c>
      <c r="C11" s="8">
        <v>20</v>
      </c>
      <c r="D11" s="8">
        <f t="shared" si="0"/>
        <v>12.427423844746679</v>
      </c>
      <c r="E11">
        <v>3315</v>
      </c>
      <c r="F11">
        <v>0.60560000000000003</v>
      </c>
      <c r="G11">
        <v>0.65959999999999996</v>
      </c>
      <c r="H11">
        <v>0.70960000000000001</v>
      </c>
      <c r="I11">
        <v>0.75560000000000005</v>
      </c>
      <c r="J11">
        <v>0.79759999999999998</v>
      </c>
      <c r="K11">
        <v>0.83560000000000001</v>
      </c>
      <c r="L11">
        <v>0.86960000000000004</v>
      </c>
      <c r="M11">
        <v>0.89959999999999996</v>
      </c>
      <c r="N11">
        <v>0.92559999999999998</v>
      </c>
      <c r="O11">
        <v>0.9476</v>
      </c>
      <c r="P11">
        <v>0.96560000000000001</v>
      </c>
      <c r="Q11">
        <v>0.97960000000000003</v>
      </c>
      <c r="R11">
        <v>0.99160000000000004</v>
      </c>
      <c r="S11">
        <v>0.99929999999999997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0.99980000000000002</v>
      </c>
      <c r="AH11">
        <v>0.99880000000000002</v>
      </c>
      <c r="AI11">
        <v>0.99719999999999998</v>
      </c>
      <c r="AJ11">
        <v>0.99480000000000002</v>
      </c>
      <c r="AK11">
        <v>0.99160000000000004</v>
      </c>
      <c r="AL11">
        <v>0.98780000000000001</v>
      </c>
      <c r="AM11">
        <v>0.98319999999999996</v>
      </c>
      <c r="AN11">
        <v>0.97789999999999999</v>
      </c>
      <c r="AO11">
        <v>0.97189999999999999</v>
      </c>
      <c r="AP11">
        <v>0.96509999999999996</v>
      </c>
      <c r="AQ11">
        <v>0.9577</v>
      </c>
      <c r="AR11">
        <v>0.94989999999999997</v>
      </c>
      <c r="AS11">
        <v>0.94220000000000004</v>
      </c>
      <c r="AT11">
        <v>0.93440000000000001</v>
      </c>
      <c r="AU11">
        <v>0.92659999999999998</v>
      </c>
      <c r="AV11">
        <v>0.91890000000000005</v>
      </c>
      <c r="AW11">
        <v>0.91110000000000002</v>
      </c>
      <c r="AX11">
        <v>0.90339999999999998</v>
      </c>
      <c r="AY11">
        <v>0.89559999999999995</v>
      </c>
      <c r="AZ11">
        <v>0.88780000000000003</v>
      </c>
      <c r="BA11">
        <v>0.88009999999999999</v>
      </c>
      <c r="BB11">
        <v>0.87229999999999996</v>
      </c>
      <c r="BC11">
        <v>0.86460000000000004</v>
      </c>
      <c r="BD11">
        <v>0.85680000000000001</v>
      </c>
      <c r="BE11">
        <v>0.84899999999999998</v>
      </c>
      <c r="BF11">
        <v>0.84130000000000005</v>
      </c>
      <c r="BG11">
        <v>0.83350000000000002</v>
      </c>
      <c r="BH11">
        <v>0.82579999999999998</v>
      </c>
      <c r="BI11">
        <v>0.81799999999999995</v>
      </c>
      <c r="BJ11">
        <v>0.81030000000000002</v>
      </c>
      <c r="BK11">
        <v>0.80249999999999999</v>
      </c>
      <c r="BL11">
        <v>0.79469999999999996</v>
      </c>
      <c r="BM11">
        <v>0.78700000000000003</v>
      </c>
      <c r="BN11">
        <v>0.7792</v>
      </c>
      <c r="BO11">
        <v>0.77149999999999996</v>
      </c>
      <c r="BP11">
        <v>0.76370000000000005</v>
      </c>
      <c r="BQ11">
        <v>0.75590000000000002</v>
      </c>
      <c r="BR11">
        <v>0.74819999999999998</v>
      </c>
      <c r="BS11">
        <v>0.74039999999999995</v>
      </c>
      <c r="BT11">
        <v>0.73219999999999996</v>
      </c>
      <c r="BU11">
        <v>0.72340000000000004</v>
      </c>
      <c r="BV11">
        <v>0.71379999999999999</v>
      </c>
      <c r="BW11">
        <v>0.70350000000000001</v>
      </c>
      <c r="BX11">
        <v>0.69259999999999999</v>
      </c>
      <c r="BY11">
        <v>0.68089999999999995</v>
      </c>
      <c r="BZ11">
        <v>0.66859999999999997</v>
      </c>
      <c r="CA11">
        <v>0.65549999999999997</v>
      </c>
      <c r="CB11">
        <v>0.64180000000000004</v>
      </c>
      <c r="CC11">
        <v>0.62729999999999997</v>
      </c>
      <c r="CD11">
        <v>0.61219999999999997</v>
      </c>
      <c r="CE11">
        <v>0.59630000000000005</v>
      </c>
      <c r="CF11">
        <v>0.57979999999999998</v>
      </c>
      <c r="CG11">
        <v>0.5625</v>
      </c>
      <c r="CH11">
        <v>0.54459999999999997</v>
      </c>
      <c r="CI11">
        <v>0.52590000000000003</v>
      </c>
      <c r="CJ11">
        <v>0.50660000000000005</v>
      </c>
      <c r="CK11">
        <v>0.48659999999999998</v>
      </c>
      <c r="CL11">
        <v>0.46579999999999999</v>
      </c>
      <c r="CM11">
        <v>0.44440000000000002</v>
      </c>
      <c r="CN11">
        <v>0.42230000000000001</v>
      </c>
      <c r="CO11">
        <v>0.39939999999999998</v>
      </c>
      <c r="CP11">
        <v>0.37590000000000001</v>
      </c>
      <c r="CQ11">
        <v>0.35170000000000001</v>
      </c>
      <c r="CR11">
        <v>0.32669999999999999</v>
      </c>
      <c r="CS11">
        <v>0.30109999999999998</v>
      </c>
      <c r="CT11">
        <v>0.27479999999999999</v>
      </c>
      <c r="CU11">
        <v>0.24779999999999999</v>
      </c>
      <c r="CV11">
        <v>0.22009999999999999</v>
      </c>
      <c r="CW11">
        <v>0.19170000000000001</v>
      </c>
    </row>
    <row r="12" spans="1:101" x14ac:dyDescent="0.2">
      <c r="A12" s="6" t="s">
        <v>42</v>
      </c>
      <c r="B12" s="6" t="s">
        <v>24</v>
      </c>
      <c r="C12" s="8">
        <v>21.0975</v>
      </c>
      <c r="D12" s="8">
        <f t="shared" si="0"/>
        <v>13.109378728227153</v>
      </c>
      <c r="E12">
        <v>3503</v>
      </c>
      <c r="F12">
        <v>0.60560000000000003</v>
      </c>
      <c r="G12">
        <v>0.65959999999999996</v>
      </c>
      <c r="H12">
        <v>0.70960000000000001</v>
      </c>
      <c r="I12">
        <v>0.75560000000000005</v>
      </c>
      <c r="J12">
        <v>0.79759999999999998</v>
      </c>
      <c r="K12">
        <v>0.83560000000000001</v>
      </c>
      <c r="L12">
        <v>0.86960000000000004</v>
      </c>
      <c r="M12">
        <v>0.89959999999999996</v>
      </c>
      <c r="N12">
        <v>0.92559999999999998</v>
      </c>
      <c r="O12">
        <v>0.9476</v>
      </c>
      <c r="P12">
        <v>0.96560000000000001</v>
      </c>
      <c r="Q12">
        <v>0.97960000000000003</v>
      </c>
      <c r="R12">
        <v>0.99160000000000004</v>
      </c>
      <c r="S12">
        <v>0.99929999999999997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0.99980000000000002</v>
      </c>
      <c r="AH12">
        <v>0.99890000000000001</v>
      </c>
      <c r="AI12">
        <v>0.99729999999999996</v>
      </c>
      <c r="AJ12">
        <v>0.995</v>
      </c>
      <c r="AK12">
        <v>0.99199999999999999</v>
      </c>
      <c r="AL12">
        <v>0.98819999999999997</v>
      </c>
      <c r="AM12">
        <v>0.98370000000000002</v>
      </c>
      <c r="AN12">
        <v>0.97840000000000005</v>
      </c>
      <c r="AO12">
        <v>0.97250000000000003</v>
      </c>
      <c r="AP12">
        <v>0.96579999999999999</v>
      </c>
      <c r="AQ12">
        <v>0.95840000000000003</v>
      </c>
      <c r="AR12">
        <v>0.9506</v>
      </c>
      <c r="AS12">
        <v>0.94279999999999997</v>
      </c>
      <c r="AT12">
        <v>0.93500000000000005</v>
      </c>
      <c r="AU12">
        <v>0.92730000000000001</v>
      </c>
      <c r="AV12">
        <v>0.91949999999999998</v>
      </c>
      <c r="AW12">
        <v>0.91169999999999995</v>
      </c>
      <c r="AX12">
        <v>0.90390000000000004</v>
      </c>
      <c r="AY12">
        <v>0.89610000000000001</v>
      </c>
      <c r="AZ12">
        <v>0.88839999999999997</v>
      </c>
      <c r="BA12">
        <v>0.88060000000000005</v>
      </c>
      <c r="BB12">
        <v>0.87280000000000002</v>
      </c>
      <c r="BC12">
        <v>0.86499999999999999</v>
      </c>
      <c r="BD12">
        <v>0.85719999999999996</v>
      </c>
      <c r="BE12">
        <v>0.84950000000000003</v>
      </c>
      <c r="BF12">
        <v>0.8417</v>
      </c>
      <c r="BG12">
        <v>0.83389999999999997</v>
      </c>
      <c r="BH12">
        <v>0.82609999999999995</v>
      </c>
      <c r="BI12">
        <v>0.81830000000000003</v>
      </c>
      <c r="BJ12">
        <v>0.81059999999999999</v>
      </c>
      <c r="BK12">
        <v>0.80279999999999996</v>
      </c>
      <c r="BL12">
        <v>0.79500000000000004</v>
      </c>
      <c r="BM12">
        <v>0.78720000000000001</v>
      </c>
      <c r="BN12">
        <v>0.77939999999999998</v>
      </c>
      <c r="BO12">
        <v>0.77170000000000005</v>
      </c>
      <c r="BP12">
        <v>0.76390000000000002</v>
      </c>
      <c r="BQ12">
        <v>0.75609999999999999</v>
      </c>
      <c r="BR12">
        <v>0.74829999999999997</v>
      </c>
      <c r="BS12">
        <v>0.74050000000000005</v>
      </c>
      <c r="BT12">
        <v>0.73240000000000005</v>
      </c>
      <c r="BU12">
        <v>0.72360000000000002</v>
      </c>
      <c r="BV12">
        <v>0.71399999999999997</v>
      </c>
      <c r="BW12">
        <v>0.70379999999999998</v>
      </c>
      <c r="BX12">
        <v>0.69289999999999996</v>
      </c>
      <c r="BY12">
        <v>0.68130000000000002</v>
      </c>
      <c r="BZ12">
        <v>0.66890000000000005</v>
      </c>
      <c r="CA12">
        <v>0.65590000000000004</v>
      </c>
      <c r="CB12">
        <v>0.64219999999999999</v>
      </c>
      <c r="CC12">
        <v>0.62770000000000004</v>
      </c>
      <c r="CD12">
        <v>0.61260000000000003</v>
      </c>
      <c r="CE12">
        <v>0.5968</v>
      </c>
      <c r="CF12">
        <v>0.58020000000000005</v>
      </c>
      <c r="CG12">
        <v>0.56299999999999994</v>
      </c>
      <c r="CH12">
        <v>0.54510000000000003</v>
      </c>
      <c r="CI12">
        <v>0.52649999999999997</v>
      </c>
      <c r="CJ12">
        <v>0.5071</v>
      </c>
      <c r="CK12">
        <v>0.48709999999999998</v>
      </c>
      <c r="CL12">
        <v>0.46639999999999998</v>
      </c>
      <c r="CM12">
        <v>0.44490000000000002</v>
      </c>
      <c r="CN12">
        <v>0.42280000000000001</v>
      </c>
      <c r="CO12">
        <v>0.4</v>
      </c>
      <c r="CP12">
        <v>0.37640000000000001</v>
      </c>
      <c r="CQ12">
        <v>0.35220000000000001</v>
      </c>
      <c r="CR12">
        <v>0.32729999999999998</v>
      </c>
      <c r="CS12">
        <v>0.30170000000000002</v>
      </c>
      <c r="CT12">
        <v>0.27529999999999999</v>
      </c>
      <c r="CU12">
        <v>0.24829999999999999</v>
      </c>
      <c r="CV12">
        <v>0.22059999999999999</v>
      </c>
      <c r="CW12">
        <v>0.19209999999999999</v>
      </c>
    </row>
    <row r="13" spans="1:101" x14ac:dyDescent="0.2">
      <c r="A13" s="6" t="s">
        <v>43</v>
      </c>
      <c r="B13" t="s">
        <v>26</v>
      </c>
      <c r="C13" s="8">
        <v>25</v>
      </c>
      <c r="D13" s="8">
        <f t="shared" si="0"/>
        <v>15.534279805933348</v>
      </c>
      <c r="E13">
        <v>4205</v>
      </c>
      <c r="F13">
        <v>0.60560000000000003</v>
      </c>
      <c r="G13">
        <v>0.65959999999999996</v>
      </c>
      <c r="H13">
        <v>0.70960000000000001</v>
      </c>
      <c r="I13">
        <v>0.75560000000000005</v>
      </c>
      <c r="J13">
        <v>0.79759999999999998</v>
      </c>
      <c r="K13">
        <v>0.83560000000000001</v>
      </c>
      <c r="L13">
        <v>0.86960000000000004</v>
      </c>
      <c r="M13">
        <v>0.89959999999999996</v>
      </c>
      <c r="N13">
        <v>0.92559999999999998</v>
      </c>
      <c r="O13">
        <v>0.9476</v>
      </c>
      <c r="P13">
        <v>0.96560000000000001</v>
      </c>
      <c r="Q13">
        <v>0.97960000000000003</v>
      </c>
      <c r="R13">
        <v>0.99160000000000004</v>
      </c>
      <c r="S13">
        <v>0.99929999999999997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0.99980000000000002</v>
      </c>
      <c r="AH13">
        <v>0.99890000000000001</v>
      </c>
      <c r="AI13">
        <v>0.99729999999999996</v>
      </c>
      <c r="AJ13">
        <v>0.995</v>
      </c>
      <c r="AK13">
        <v>0.99199999999999999</v>
      </c>
      <c r="AL13">
        <v>0.98819999999999997</v>
      </c>
      <c r="AM13">
        <v>0.98370000000000002</v>
      </c>
      <c r="AN13">
        <v>0.97840000000000005</v>
      </c>
      <c r="AO13">
        <v>0.97250000000000003</v>
      </c>
      <c r="AP13">
        <v>0.96579999999999999</v>
      </c>
      <c r="AQ13">
        <v>0.95840000000000003</v>
      </c>
      <c r="AR13">
        <v>0.9506</v>
      </c>
      <c r="AS13">
        <v>0.94279999999999997</v>
      </c>
      <c r="AT13">
        <v>0.93500000000000005</v>
      </c>
      <c r="AU13">
        <v>0.92730000000000001</v>
      </c>
      <c r="AV13">
        <v>0.91949999999999998</v>
      </c>
      <c r="AW13">
        <v>0.91169999999999995</v>
      </c>
      <c r="AX13">
        <v>0.90390000000000004</v>
      </c>
      <c r="AY13">
        <v>0.89610000000000001</v>
      </c>
      <c r="AZ13">
        <v>0.88839999999999997</v>
      </c>
      <c r="BA13">
        <v>0.88060000000000005</v>
      </c>
      <c r="BB13">
        <v>0.87280000000000002</v>
      </c>
      <c r="BC13">
        <v>0.86499999999999999</v>
      </c>
      <c r="BD13">
        <v>0.85719999999999996</v>
      </c>
      <c r="BE13">
        <v>0.84950000000000003</v>
      </c>
      <c r="BF13">
        <v>0.8417</v>
      </c>
      <c r="BG13">
        <v>0.83389999999999997</v>
      </c>
      <c r="BH13">
        <v>0.82609999999999995</v>
      </c>
      <c r="BI13">
        <v>0.81830000000000003</v>
      </c>
      <c r="BJ13">
        <v>0.81059999999999999</v>
      </c>
      <c r="BK13">
        <v>0.80279999999999996</v>
      </c>
      <c r="BL13">
        <v>0.79500000000000004</v>
      </c>
      <c r="BM13">
        <v>0.78720000000000001</v>
      </c>
      <c r="BN13">
        <v>0.77939999999999998</v>
      </c>
      <c r="BO13">
        <v>0.77170000000000005</v>
      </c>
      <c r="BP13">
        <v>0.76390000000000002</v>
      </c>
      <c r="BQ13">
        <v>0.75609999999999999</v>
      </c>
      <c r="BR13">
        <v>0.74829999999999997</v>
      </c>
      <c r="BS13">
        <v>0.74050000000000005</v>
      </c>
      <c r="BT13">
        <v>0.73240000000000005</v>
      </c>
      <c r="BU13">
        <v>0.72360000000000002</v>
      </c>
      <c r="BV13">
        <v>0.71399999999999997</v>
      </c>
      <c r="BW13">
        <v>0.70379999999999998</v>
      </c>
      <c r="BX13">
        <v>0.69289999999999996</v>
      </c>
      <c r="BY13">
        <v>0.68130000000000002</v>
      </c>
      <c r="BZ13">
        <v>0.66890000000000005</v>
      </c>
      <c r="CA13">
        <v>0.65590000000000004</v>
      </c>
      <c r="CB13">
        <v>0.64219999999999999</v>
      </c>
      <c r="CC13">
        <v>0.62770000000000004</v>
      </c>
      <c r="CD13">
        <v>0.61260000000000003</v>
      </c>
      <c r="CE13">
        <v>0.5968</v>
      </c>
      <c r="CF13">
        <v>0.58020000000000005</v>
      </c>
      <c r="CG13">
        <v>0.56299999999999994</v>
      </c>
      <c r="CH13">
        <v>0.54510000000000003</v>
      </c>
      <c r="CI13">
        <v>0.52649999999999997</v>
      </c>
      <c r="CJ13">
        <v>0.5071</v>
      </c>
      <c r="CK13">
        <v>0.48709999999999998</v>
      </c>
      <c r="CL13">
        <v>0.46639999999999998</v>
      </c>
      <c r="CM13">
        <v>0.44490000000000002</v>
      </c>
      <c r="CN13">
        <v>0.42280000000000001</v>
      </c>
      <c r="CO13">
        <v>0.4</v>
      </c>
      <c r="CP13">
        <v>0.37640000000000001</v>
      </c>
      <c r="CQ13">
        <v>0.35220000000000001</v>
      </c>
      <c r="CR13">
        <v>0.32729999999999998</v>
      </c>
      <c r="CS13">
        <v>0.30170000000000002</v>
      </c>
      <c r="CT13">
        <v>0.27529999999999999</v>
      </c>
      <c r="CU13">
        <v>0.24829999999999999</v>
      </c>
      <c r="CV13">
        <v>0.22059999999999999</v>
      </c>
      <c r="CW13">
        <v>0.19209999999999999</v>
      </c>
    </row>
    <row r="14" spans="1:101" x14ac:dyDescent="0.2">
      <c r="A14" s="6" t="s">
        <v>44</v>
      </c>
      <c r="B14" t="s">
        <v>27</v>
      </c>
      <c r="C14" s="8">
        <v>30</v>
      </c>
      <c r="D14" s="8">
        <f t="shared" si="0"/>
        <v>18.641135767120019</v>
      </c>
      <c r="E14">
        <v>5110</v>
      </c>
      <c r="F14">
        <v>0.60560000000000003</v>
      </c>
      <c r="G14">
        <v>0.65959999999999996</v>
      </c>
      <c r="H14">
        <v>0.70960000000000001</v>
      </c>
      <c r="I14">
        <v>0.75560000000000005</v>
      </c>
      <c r="J14">
        <v>0.79759999999999998</v>
      </c>
      <c r="K14">
        <v>0.83560000000000001</v>
      </c>
      <c r="L14">
        <v>0.86960000000000004</v>
      </c>
      <c r="M14">
        <v>0.89959999999999996</v>
      </c>
      <c r="N14">
        <v>0.92559999999999998</v>
      </c>
      <c r="O14">
        <v>0.9476</v>
      </c>
      <c r="P14">
        <v>0.96560000000000001</v>
      </c>
      <c r="Q14">
        <v>0.97960000000000003</v>
      </c>
      <c r="R14">
        <v>0.99160000000000004</v>
      </c>
      <c r="S14">
        <v>0.99929999999999997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0.99980000000000002</v>
      </c>
      <c r="AH14">
        <v>0.99890000000000001</v>
      </c>
      <c r="AI14">
        <v>0.99729999999999996</v>
      </c>
      <c r="AJ14">
        <v>0.995</v>
      </c>
      <c r="AK14">
        <v>0.99199999999999999</v>
      </c>
      <c r="AL14">
        <v>0.98819999999999997</v>
      </c>
      <c r="AM14">
        <v>0.98370000000000002</v>
      </c>
      <c r="AN14">
        <v>0.97840000000000005</v>
      </c>
      <c r="AO14">
        <v>0.97250000000000003</v>
      </c>
      <c r="AP14">
        <v>0.96579999999999999</v>
      </c>
      <c r="AQ14">
        <v>0.95840000000000003</v>
      </c>
      <c r="AR14">
        <v>0.9506</v>
      </c>
      <c r="AS14">
        <v>0.94279999999999997</v>
      </c>
      <c r="AT14">
        <v>0.93500000000000005</v>
      </c>
      <c r="AU14">
        <v>0.92730000000000001</v>
      </c>
      <c r="AV14">
        <v>0.91949999999999998</v>
      </c>
      <c r="AW14">
        <v>0.91169999999999995</v>
      </c>
      <c r="AX14">
        <v>0.90390000000000004</v>
      </c>
      <c r="AY14">
        <v>0.89610000000000001</v>
      </c>
      <c r="AZ14">
        <v>0.88839999999999997</v>
      </c>
      <c r="BA14">
        <v>0.88060000000000005</v>
      </c>
      <c r="BB14">
        <v>0.87280000000000002</v>
      </c>
      <c r="BC14">
        <v>0.86499999999999999</v>
      </c>
      <c r="BD14">
        <v>0.85719999999999996</v>
      </c>
      <c r="BE14">
        <v>0.84950000000000003</v>
      </c>
      <c r="BF14">
        <v>0.8417</v>
      </c>
      <c r="BG14">
        <v>0.83389999999999997</v>
      </c>
      <c r="BH14">
        <v>0.82609999999999995</v>
      </c>
      <c r="BI14">
        <v>0.81830000000000003</v>
      </c>
      <c r="BJ14">
        <v>0.81059999999999999</v>
      </c>
      <c r="BK14">
        <v>0.80279999999999996</v>
      </c>
      <c r="BL14">
        <v>0.79500000000000004</v>
      </c>
      <c r="BM14">
        <v>0.78720000000000001</v>
      </c>
      <c r="BN14">
        <v>0.77939999999999998</v>
      </c>
      <c r="BO14">
        <v>0.77170000000000005</v>
      </c>
      <c r="BP14">
        <v>0.76390000000000002</v>
      </c>
      <c r="BQ14">
        <v>0.75609999999999999</v>
      </c>
      <c r="BR14">
        <v>0.74829999999999997</v>
      </c>
      <c r="BS14">
        <v>0.74050000000000005</v>
      </c>
      <c r="BT14">
        <v>0.73240000000000005</v>
      </c>
      <c r="BU14">
        <v>0.72360000000000002</v>
      </c>
      <c r="BV14">
        <v>0.71399999999999997</v>
      </c>
      <c r="BW14">
        <v>0.70379999999999998</v>
      </c>
      <c r="BX14">
        <v>0.69289999999999996</v>
      </c>
      <c r="BY14">
        <v>0.68130000000000002</v>
      </c>
      <c r="BZ14">
        <v>0.66890000000000005</v>
      </c>
      <c r="CA14">
        <v>0.65590000000000004</v>
      </c>
      <c r="CB14">
        <v>0.64219999999999999</v>
      </c>
      <c r="CC14">
        <v>0.62770000000000004</v>
      </c>
      <c r="CD14">
        <v>0.61260000000000003</v>
      </c>
      <c r="CE14">
        <v>0.5968</v>
      </c>
      <c r="CF14">
        <v>0.58020000000000005</v>
      </c>
      <c r="CG14">
        <v>0.56299999999999994</v>
      </c>
      <c r="CH14">
        <v>0.54510000000000003</v>
      </c>
      <c r="CI14">
        <v>0.52649999999999997</v>
      </c>
      <c r="CJ14">
        <v>0.5071</v>
      </c>
      <c r="CK14">
        <v>0.48709999999999998</v>
      </c>
      <c r="CL14">
        <v>0.46639999999999998</v>
      </c>
      <c r="CM14">
        <v>0.44490000000000002</v>
      </c>
      <c r="CN14">
        <v>0.42280000000000001</v>
      </c>
      <c r="CO14">
        <v>0.4</v>
      </c>
      <c r="CP14">
        <v>0.37640000000000001</v>
      </c>
      <c r="CQ14">
        <v>0.35220000000000001</v>
      </c>
      <c r="CR14">
        <v>0.32729999999999998</v>
      </c>
      <c r="CS14">
        <v>0.30170000000000002</v>
      </c>
      <c r="CT14">
        <v>0.27529999999999999</v>
      </c>
      <c r="CU14">
        <v>0.24829999999999999</v>
      </c>
      <c r="CV14">
        <v>0.22059999999999999</v>
      </c>
      <c r="CW14">
        <v>0.19209999999999999</v>
      </c>
    </row>
    <row r="15" spans="1:101" x14ac:dyDescent="0.2">
      <c r="A15" s="6" t="s">
        <v>45</v>
      </c>
      <c r="B15" t="s">
        <v>28</v>
      </c>
      <c r="C15" s="8">
        <v>42.195</v>
      </c>
      <c r="D15" s="8">
        <f t="shared" si="0"/>
        <v>26.218757456454306</v>
      </c>
      <c r="E15">
        <v>7377</v>
      </c>
      <c r="F15">
        <v>0.60560000000000003</v>
      </c>
      <c r="G15">
        <v>0.65959999999999996</v>
      </c>
      <c r="H15">
        <v>0.70960000000000001</v>
      </c>
      <c r="I15">
        <v>0.75560000000000005</v>
      </c>
      <c r="J15">
        <v>0.79759999999999998</v>
      </c>
      <c r="K15">
        <v>0.83560000000000001</v>
      </c>
      <c r="L15">
        <v>0.86960000000000004</v>
      </c>
      <c r="M15">
        <v>0.89959999999999996</v>
      </c>
      <c r="N15">
        <v>0.92559999999999998</v>
      </c>
      <c r="O15">
        <v>0.9476</v>
      </c>
      <c r="P15">
        <v>0.96560000000000001</v>
      </c>
      <c r="Q15">
        <v>0.97960000000000003</v>
      </c>
      <c r="R15">
        <v>0.99160000000000004</v>
      </c>
      <c r="S15">
        <v>0.99929999999999997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0.99980000000000002</v>
      </c>
      <c r="AH15">
        <v>0.99890000000000001</v>
      </c>
      <c r="AI15">
        <v>0.99729999999999996</v>
      </c>
      <c r="AJ15">
        <v>0.995</v>
      </c>
      <c r="AK15">
        <v>0.99199999999999999</v>
      </c>
      <c r="AL15">
        <v>0.98819999999999997</v>
      </c>
      <c r="AM15">
        <v>0.98370000000000002</v>
      </c>
      <c r="AN15">
        <v>0.97840000000000005</v>
      </c>
      <c r="AO15">
        <v>0.97250000000000003</v>
      </c>
      <c r="AP15">
        <v>0.96579999999999999</v>
      </c>
      <c r="AQ15">
        <v>0.95840000000000003</v>
      </c>
      <c r="AR15">
        <v>0.9506</v>
      </c>
      <c r="AS15">
        <v>0.94279999999999997</v>
      </c>
      <c r="AT15">
        <v>0.93500000000000005</v>
      </c>
      <c r="AU15">
        <v>0.92730000000000001</v>
      </c>
      <c r="AV15">
        <v>0.91949999999999998</v>
      </c>
      <c r="AW15">
        <v>0.91169999999999995</v>
      </c>
      <c r="AX15">
        <v>0.90390000000000004</v>
      </c>
      <c r="AY15">
        <v>0.89610000000000001</v>
      </c>
      <c r="AZ15">
        <v>0.88839999999999997</v>
      </c>
      <c r="BA15">
        <v>0.88060000000000005</v>
      </c>
      <c r="BB15">
        <v>0.87280000000000002</v>
      </c>
      <c r="BC15">
        <v>0.86499999999999999</v>
      </c>
      <c r="BD15">
        <v>0.85719999999999996</v>
      </c>
      <c r="BE15">
        <v>0.84950000000000003</v>
      </c>
      <c r="BF15">
        <v>0.8417</v>
      </c>
      <c r="BG15">
        <v>0.83389999999999997</v>
      </c>
      <c r="BH15">
        <v>0.82609999999999995</v>
      </c>
      <c r="BI15">
        <v>0.81830000000000003</v>
      </c>
      <c r="BJ15">
        <v>0.81059999999999999</v>
      </c>
      <c r="BK15">
        <v>0.80279999999999996</v>
      </c>
      <c r="BL15">
        <v>0.79500000000000004</v>
      </c>
      <c r="BM15">
        <v>0.78720000000000001</v>
      </c>
      <c r="BN15">
        <v>0.77939999999999998</v>
      </c>
      <c r="BO15">
        <v>0.77170000000000005</v>
      </c>
      <c r="BP15">
        <v>0.76390000000000002</v>
      </c>
      <c r="BQ15">
        <v>0.75609999999999999</v>
      </c>
      <c r="BR15">
        <v>0.74829999999999997</v>
      </c>
      <c r="BS15">
        <v>0.74050000000000005</v>
      </c>
      <c r="BT15">
        <v>0.73240000000000005</v>
      </c>
      <c r="BU15">
        <v>0.72360000000000002</v>
      </c>
      <c r="BV15">
        <v>0.71399999999999997</v>
      </c>
      <c r="BW15">
        <v>0.70379999999999998</v>
      </c>
      <c r="BX15">
        <v>0.69289999999999996</v>
      </c>
      <c r="BY15">
        <v>0.68130000000000002</v>
      </c>
      <c r="BZ15">
        <v>0.66890000000000005</v>
      </c>
      <c r="CA15">
        <v>0.65590000000000004</v>
      </c>
      <c r="CB15">
        <v>0.64219999999999999</v>
      </c>
      <c r="CC15">
        <v>0.62770000000000004</v>
      </c>
      <c r="CD15">
        <v>0.61260000000000003</v>
      </c>
      <c r="CE15">
        <v>0.5968</v>
      </c>
      <c r="CF15">
        <v>0.58020000000000005</v>
      </c>
      <c r="CG15">
        <v>0.56299999999999994</v>
      </c>
      <c r="CH15">
        <v>0.54510000000000003</v>
      </c>
      <c r="CI15">
        <v>0.52649999999999997</v>
      </c>
      <c r="CJ15">
        <v>0.5071</v>
      </c>
      <c r="CK15">
        <v>0.48709999999999998</v>
      </c>
      <c r="CL15">
        <v>0.46639999999999998</v>
      </c>
      <c r="CM15">
        <v>0.44490000000000002</v>
      </c>
      <c r="CN15">
        <v>0.42280000000000001</v>
      </c>
      <c r="CO15">
        <v>0.4</v>
      </c>
      <c r="CP15">
        <v>0.37640000000000001</v>
      </c>
      <c r="CQ15">
        <v>0.35220000000000001</v>
      </c>
      <c r="CR15">
        <v>0.32729999999999998</v>
      </c>
      <c r="CS15">
        <v>0.30170000000000002</v>
      </c>
      <c r="CT15">
        <v>0.27529999999999999</v>
      </c>
      <c r="CU15">
        <v>0.24829999999999999</v>
      </c>
      <c r="CV15">
        <v>0.22059999999999999</v>
      </c>
      <c r="CW15">
        <v>0.19209999999999999</v>
      </c>
    </row>
    <row r="16" spans="1:101" x14ac:dyDescent="0.2">
      <c r="A16" s="6" t="s">
        <v>46</v>
      </c>
      <c r="B16" t="s">
        <v>4</v>
      </c>
      <c r="C16" s="8">
        <v>5</v>
      </c>
      <c r="D16" s="8">
        <f t="shared" si="0"/>
        <v>3.1068559611866697</v>
      </c>
      <c r="E16">
        <v>886</v>
      </c>
      <c r="F16">
        <v>0.70099999999999996</v>
      </c>
      <c r="G16">
        <v>0.73429999999999995</v>
      </c>
      <c r="H16">
        <v>0.76580000000000004</v>
      </c>
      <c r="I16">
        <v>0.7954</v>
      </c>
      <c r="J16">
        <v>0.82320000000000004</v>
      </c>
      <c r="K16">
        <v>0.84930000000000005</v>
      </c>
      <c r="L16">
        <v>0.87339999999999995</v>
      </c>
      <c r="M16">
        <v>0.89580000000000004</v>
      </c>
      <c r="N16">
        <v>0.91639999999999999</v>
      </c>
      <c r="O16">
        <v>0.93510000000000004</v>
      </c>
      <c r="P16">
        <v>0.95199999999999996</v>
      </c>
      <c r="Q16">
        <v>0.96799999999999997</v>
      </c>
      <c r="R16">
        <v>0.98399999999999999</v>
      </c>
      <c r="S16">
        <v>0.996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0.99980000000000002</v>
      </c>
      <c r="AG16">
        <v>0.999</v>
      </c>
      <c r="AH16">
        <v>0.99770000000000003</v>
      </c>
      <c r="AI16">
        <v>0.99590000000000001</v>
      </c>
      <c r="AJ16">
        <v>0.99350000000000005</v>
      </c>
      <c r="AK16">
        <v>0.99060000000000004</v>
      </c>
      <c r="AL16">
        <v>0.98709999999999998</v>
      </c>
      <c r="AM16">
        <v>0.98309999999999997</v>
      </c>
      <c r="AN16">
        <v>0.97850000000000004</v>
      </c>
      <c r="AO16">
        <v>0.97340000000000004</v>
      </c>
      <c r="AP16">
        <v>0.96779999999999999</v>
      </c>
      <c r="AQ16">
        <v>0.96160000000000001</v>
      </c>
      <c r="AR16">
        <v>0.95489999999999997</v>
      </c>
      <c r="AS16">
        <v>0.9476</v>
      </c>
      <c r="AT16">
        <v>0.93979999999999997</v>
      </c>
      <c r="AU16">
        <v>0.93140000000000001</v>
      </c>
      <c r="AV16">
        <v>0.92249999999999999</v>
      </c>
      <c r="AW16">
        <v>0.91310000000000002</v>
      </c>
      <c r="AX16">
        <v>0.90339999999999998</v>
      </c>
      <c r="AY16">
        <v>0.89370000000000005</v>
      </c>
      <c r="AZ16">
        <v>0.88400000000000001</v>
      </c>
      <c r="BA16">
        <v>0.87429999999999997</v>
      </c>
      <c r="BB16">
        <v>0.86450000000000005</v>
      </c>
      <c r="BC16">
        <v>0.8548</v>
      </c>
      <c r="BD16">
        <v>0.84509999999999996</v>
      </c>
      <c r="BE16">
        <v>0.83540000000000003</v>
      </c>
      <c r="BF16">
        <v>0.82569999999999999</v>
      </c>
      <c r="BG16">
        <v>0.81599999999999995</v>
      </c>
      <c r="BH16">
        <v>0.80630000000000002</v>
      </c>
      <c r="BI16">
        <v>0.79659999999999997</v>
      </c>
      <c r="BJ16">
        <v>0.78690000000000004</v>
      </c>
      <c r="BK16">
        <v>0.7772</v>
      </c>
      <c r="BL16">
        <v>0.76739999999999997</v>
      </c>
      <c r="BM16">
        <v>0.75770000000000004</v>
      </c>
      <c r="BN16">
        <v>0.748</v>
      </c>
      <c r="BO16">
        <v>0.73829999999999996</v>
      </c>
      <c r="BP16">
        <v>0.72860000000000003</v>
      </c>
      <c r="BQ16">
        <v>0.71889999999999998</v>
      </c>
      <c r="BR16">
        <v>0.70920000000000005</v>
      </c>
      <c r="BS16">
        <v>0.69950000000000001</v>
      </c>
      <c r="BT16">
        <v>0.68979999999999997</v>
      </c>
      <c r="BU16">
        <v>0.68010000000000004</v>
      </c>
      <c r="BV16">
        <v>0.67030000000000001</v>
      </c>
      <c r="BW16">
        <v>0.66059999999999997</v>
      </c>
      <c r="BX16">
        <v>0.65090000000000003</v>
      </c>
      <c r="BY16">
        <v>0.64119999999999999</v>
      </c>
      <c r="BZ16">
        <v>0.63149999999999995</v>
      </c>
      <c r="CA16">
        <v>0.62180000000000002</v>
      </c>
      <c r="CB16">
        <v>0.61199999999999999</v>
      </c>
      <c r="CC16">
        <v>0.60129999999999995</v>
      </c>
      <c r="CD16">
        <v>0.5897</v>
      </c>
      <c r="CE16">
        <v>0.57720000000000005</v>
      </c>
      <c r="CF16">
        <v>0.56369999999999998</v>
      </c>
      <c r="CG16">
        <v>0.54930000000000001</v>
      </c>
      <c r="CH16">
        <v>0.53400000000000003</v>
      </c>
      <c r="CI16">
        <v>0.51770000000000005</v>
      </c>
      <c r="CJ16">
        <v>0.50039999999999996</v>
      </c>
      <c r="CK16">
        <v>0.48230000000000001</v>
      </c>
      <c r="CL16">
        <v>0.4632</v>
      </c>
      <c r="CM16">
        <v>0.44309999999999999</v>
      </c>
      <c r="CN16">
        <v>0.42209999999999998</v>
      </c>
      <c r="CO16">
        <v>0.4002</v>
      </c>
      <c r="CP16">
        <v>0.37730000000000002</v>
      </c>
      <c r="CQ16">
        <v>0.35349999999999998</v>
      </c>
      <c r="CR16">
        <v>0.32879999999999998</v>
      </c>
      <c r="CS16">
        <v>0.30309999999999998</v>
      </c>
      <c r="CT16">
        <v>0.27639999999999998</v>
      </c>
      <c r="CU16">
        <v>0.24890000000000001</v>
      </c>
      <c r="CV16">
        <v>0.22040000000000001</v>
      </c>
      <c r="CW16">
        <v>0.19089999999999999</v>
      </c>
    </row>
    <row r="17" spans="1:101" x14ac:dyDescent="0.2">
      <c r="A17" s="6" t="s">
        <v>47</v>
      </c>
      <c r="B17" t="s">
        <v>7</v>
      </c>
      <c r="C17" s="8">
        <v>6</v>
      </c>
      <c r="D17" s="8">
        <f t="shared" si="0"/>
        <v>3.7282271534240037</v>
      </c>
      <c r="E17">
        <v>1071</v>
      </c>
      <c r="F17">
        <v>0.69299999999999995</v>
      </c>
      <c r="G17">
        <v>0.72629999999999995</v>
      </c>
      <c r="H17">
        <v>0.75780000000000003</v>
      </c>
      <c r="I17">
        <v>0.78739999999999999</v>
      </c>
      <c r="J17">
        <v>0.81520000000000004</v>
      </c>
      <c r="K17">
        <v>0.84130000000000005</v>
      </c>
      <c r="L17">
        <v>0.86539999999999995</v>
      </c>
      <c r="M17">
        <v>0.88780000000000003</v>
      </c>
      <c r="N17">
        <v>0.90839999999999999</v>
      </c>
      <c r="O17">
        <v>0.92710000000000004</v>
      </c>
      <c r="P17">
        <v>0.94399999999999995</v>
      </c>
      <c r="Q17">
        <v>0.96</v>
      </c>
      <c r="R17">
        <v>0.97599999999999998</v>
      </c>
      <c r="S17">
        <v>0.98929999999999996</v>
      </c>
      <c r="T17">
        <v>0.99729999999999996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0.99980000000000002</v>
      </c>
      <c r="AG17">
        <v>0.999</v>
      </c>
      <c r="AH17">
        <v>0.99770000000000003</v>
      </c>
      <c r="AI17">
        <v>0.99580000000000002</v>
      </c>
      <c r="AJ17">
        <v>0.99329999999999996</v>
      </c>
      <c r="AK17">
        <v>0.99039999999999995</v>
      </c>
      <c r="AL17">
        <v>0.98680000000000001</v>
      </c>
      <c r="AM17">
        <v>0.98270000000000002</v>
      </c>
      <c r="AN17">
        <v>0.97809999999999997</v>
      </c>
      <c r="AO17">
        <v>0.9728</v>
      </c>
      <c r="AP17">
        <v>0.96709999999999996</v>
      </c>
      <c r="AQ17">
        <v>0.96079999999999999</v>
      </c>
      <c r="AR17">
        <v>0.95389999999999997</v>
      </c>
      <c r="AS17">
        <v>0.94650000000000001</v>
      </c>
      <c r="AT17">
        <v>0.9385</v>
      </c>
      <c r="AU17">
        <v>0.93</v>
      </c>
      <c r="AV17">
        <v>0.92090000000000005</v>
      </c>
      <c r="AW17">
        <v>0.91120000000000001</v>
      </c>
      <c r="AX17">
        <v>0.90129999999999999</v>
      </c>
      <c r="AY17">
        <v>0.89139999999999997</v>
      </c>
      <c r="AZ17">
        <v>0.88149999999999995</v>
      </c>
      <c r="BA17">
        <v>0.87160000000000004</v>
      </c>
      <c r="BB17">
        <v>0.86160000000000003</v>
      </c>
      <c r="BC17">
        <v>0.85170000000000001</v>
      </c>
      <c r="BD17">
        <v>0.84179999999999999</v>
      </c>
      <c r="BE17">
        <v>0.83189999999999997</v>
      </c>
      <c r="BF17">
        <v>0.82199999999999995</v>
      </c>
      <c r="BG17">
        <v>0.81210000000000004</v>
      </c>
      <c r="BH17">
        <v>0.80210000000000004</v>
      </c>
      <c r="BI17">
        <v>0.79220000000000002</v>
      </c>
      <c r="BJ17">
        <v>0.7823</v>
      </c>
      <c r="BK17">
        <v>0.77239999999999998</v>
      </c>
      <c r="BL17">
        <v>0.76249999999999996</v>
      </c>
      <c r="BM17">
        <v>0.75260000000000005</v>
      </c>
      <c r="BN17">
        <v>0.74260000000000004</v>
      </c>
      <c r="BO17">
        <v>0.73270000000000002</v>
      </c>
      <c r="BP17">
        <v>0.7228</v>
      </c>
      <c r="BQ17">
        <v>0.71289999999999998</v>
      </c>
      <c r="BR17">
        <v>0.70299999999999996</v>
      </c>
      <c r="BS17">
        <v>0.69299999999999995</v>
      </c>
      <c r="BT17">
        <v>0.68310000000000004</v>
      </c>
      <c r="BU17">
        <v>0.67320000000000002</v>
      </c>
      <c r="BV17">
        <v>0.6633</v>
      </c>
      <c r="BW17">
        <v>0.65339999999999998</v>
      </c>
      <c r="BX17">
        <v>0.64349999999999996</v>
      </c>
      <c r="BY17">
        <v>0.63349999999999995</v>
      </c>
      <c r="BZ17">
        <v>0.62360000000000004</v>
      </c>
      <c r="CA17">
        <v>0.61370000000000002</v>
      </c>
      <c r="CB17">
        <v>0.60360000000000003</v>
      </c>
      <c r="CC17">
        <v>0.59260000000000002</v>
      </c>
      <c r="CD17">
        <v>0.58069999999999999</v>
      </c>
      <c r="CE17">
        <v>0.56779999999999997</v>
      </c>
      <c r="CF17">
        <v>0.55400000000000005</v>
      </c>
      <c r="CG17">
        <v>0.5393</v>
      </c>
      <c r="CH17">
        <v>0.52359999999999995</v>
      </c>
      <c r="CI17">
        <v>0.50700000000000001</v>
      </c>
      <c r="CJ17">
        <v>0.4894</v>
      </c>
      <c r="CK17">
        <v>0.47089999999999999</v>
      </c>
      <c r="CL17">
        <v>0.45150000000000001</v>
      </c>
      <c r="CM17">
        <v>0.43109999999999998</v>
      </c>
      <c r="CN17">
        <v>0.4098</v>
      </c>
      <c r="CO17">
        <v>0.38750000000000001</v>
      </c>
      <c r="CP17">
        <v>0.36430000000000001</v>
      </c>
      <c r="CQ17">
        <v>0.3402</v>
      </c>
      <c r="CR17">
        <v>0.31509999999999999</v>
      </c>
      <c r="CS17">
        <v>0.28910000000000002</v>
      </c>
      <c r="CT17">
        <v>0.2621</v>
      </c>
      <c r="CU17">
        <v>0.23419999999999999</v>
      </c>
      <c r="CV17">
        <v>0.2054</v>
      </c>
      <c r="CW17">
        <v>0.17560000000000001</v>
      </c>
    </row>
    <row r="18" spans="1:101" x14ac:dyDescent="0.2">
      <c r="A18" s="6" t="s">
        <v>48</v>
      </c>
      <c r="B18" t="s">
        <v>9</v>
      </c>
      <c r="C18" s="8">
        <v>6.4373760000000004</v>
      </c>
      <c r="D18" s="8">
        <f t="shared" si="0"/>
        <v>4</v>
      </c>
      <c r="E18">
        <v>1152</v>
      </c>
      <c r="F18">
        <v>0.69299999999999995</v>
      </c>
      <c r="G18">
        <v>0.72629999999999995</v>
      </c>
      <c r="H18">
        <v>0.75780000000000003</v>
      </c>
      <c r="I18">
        <v>0.78739999999999999</v>
      </c>
      <c r="J18">
        <v>0.81520000000000004</v>
      </c>
      <c r="K18">
        <v>0.84130000000000005</v>
      </c>
      <c r="L18">
        <v>0.86539999999999995</v>
      </c>
      <c r="M18">
        <v>0.88780000000000003</v>
      </c>
      <c r="N18">
        <v>0.90839999999999999</v>
      </c>
      <c r="O18">
        <v>0.92710000000000004</v>
      </c>
      <c r="P18">
        <v>0.94399999999999995</v>
      </c>
      <c r="Q18">
        <v>0.96</v>
      </c>
      <c r="R18">
        <v>0.97599999999999998</v>
      </c>
      <c r="S18">
        <v>0.98929999999999996</v>
      </c>
      <c r="T18">
        <v>0.99729999999999996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0.99980000000000002</v>
      </c>
      <c r="AG18">
        <v>0.999</v>
      </c>
      <c r="AH18">
        <v>0.99770000000000003</v>
      </c>
      <c r="AI18">
        <v>0.99580000000000002</v>
      </c>
      <c r="AJ18">
        <v>0.99329999999999996</v>
      </c>
      <c r="AK18">
        <v>0.99029999999999996</v>
      </c>
      <c r="AL18">
        <v>0.98670000000000002</v>
      </c>
      <c r="AM18">
        <v>0.98260000000000003</v>
      </c>
      <c r="AN18">
        <v>0.97789999999999999</v>
      </c>
      <c r="AO18">
        <v>0.97260000000000002</v>
      </c>
      <c r="AP18">
        <v>0.96679999999999999</v>
      </c>
      <c r="AQ18">
        <v>0.96050000000000002</v>
      </c>
      <c r="AR18">
        <v>0.95350000000000001</v>
      </c>
      <c r="AS18">
        <v>0.94599999999999995</v>
      </c>
      <c r="AT18">
        <v>0.93799999999999994</v>
      </c>
      <c r="AU18">
        <v>0.9294</v>
      </c>
      <c r="AV18">
        <v>0.92020000000000002</v>
      </c>
      <c r="AW18">
        <v>0.91049999999999998</v>
      </c>
      <c r="AX18">
        <v>0.90049999999999997</v>
      </c>
      <c r="AY18">
        <v>0.89049999999999996</v>
      </c>
      <c r="AZ18">
        <v>0.88049999999999995</v>
      </c>
      <c r="BA18">
        <v>0.87050000000000005</v>
      </c>
      <c r="BB18">
        <v>0.86050000000000004</v>
      </c>
      <c r="BC18">
        <v>0.85050000000000003</v>
      </c>
      <c r="BD18">
        <v>0.84050000000000002</v>
      </c>
      <c r="BE18">
        <v>0.83050000000000002</v>
      </c>
      <c r="BF18">
        <v>0.82050000000000001</v>
      </c>
      <c r="BG18">
        <v>0.8105</v>
      </c>
      <c r="BH18">
        <v>0.80049999999999999</v>
      </c>
      <c r="BI18">
        <v>0.79049999999999998</v>
      </c>
      <c r="BJ18">
        <v>0.78049999999999997</v>
      </c>
      <c r="BK18">
        <v>0.77049999999999996</v>
      </c>
      <c r="BL18">
        <v>0.76049999999999995</v>
      </c>
      <c r="BM18">
        <v>0.75060000000000004</v>
      </c>
      <c r="BN18">
        <v>0.74060000000000004</v>
      </c>
      <c r="BO18">
        <v>0.73060000000000003</v>
      </c>
      <c r="BP18">
        <v>0.72060000000000002</v>
      </c>
      <c r="BQ18">
        <v>0.71060000000000001</v>
      </c>
      <c r="BR18">
        <v>0.7006</v>
      </c>
      <c r="BS18">
        <v>0.69059999999999999</v>
      </c>
      <c r="BT18">
        <v>0.68059999999999998</v>
      </c>
      <c r="BU18">
        <v>0.67059999999999997</v>
      </c>
      <c r="BV18">
        <v>0.66059999999999997</v>
      </c>
      <c r="BW18">
        <v>0.65059999999999996</v>
      </c>
      <c r="BX18">
        <v>0.64059999999999995</v>
      </c>
      <c r="BY18">
        <v>0.63060000000000005</v>
      </c>
      <c r="BZ18">
        <v>0.62060000000000004</v>
      </c>
      <c r="CA18">
        <v>0.61060000000000003</v>
      </c>
      <c r="CB18">
        <v>0.60040000000000004</v>
      </c>
      <c r="CC18">
        <v>0.58930000000000005</v>
      </c>
      <c r="CD18">
        <v>0.57720000000000005</v>
      </c>
      <c r="CE18">
        <v>0.56420000000000003</v>
      </c>
      <c r="CF18">
        <v>0.55030000000000001</v>
      </c>
      <c r="CG18">
        <v>0.53539999999999999</v>
      </c>
      <c r="CH18">
        <v>0.51959999999999995</v>
      </c>
      <c r="CI18">
        <v>0.50290000000000001</v>
      </c>
      <c r="CJ18">
        <v>0.48520000000000002</v>
      </c>
      <c r="CK18">
        <v>0.46650000000000003</v>
      </c>
      <c r="CL18">
        <v>0.44700000000000001</v>
      </c>
      <c r="CM18">
        <v>0.42649999999999999</v>
      </c>
      <c r="CN18">
        <v>0.40500000000000003</v>
      </c>
      <c r="CO18">
        <v>0.3826</v>
      </c>
      <c r="CP18">
        <v>0.35930000000000001</v>
      </c>
      <c r="CQ18">
        <v>0.33500000000000002</v>
      </c>
      <c r="CR18">
        <v>0.30980000000000002</v>
      </c>
      <c r="CS18">
        <v>0.28370000000000001</v>
      </c>
      <c r="CT18">
        <v>0.25659999999999999</v>
      </c>
      <c r="CU18">
        <v>0.22850000000000001</v>
      </c>
      <c r="CV18">
        <v>0.1996</v>
      </c>
      <c r="CW18">
        <v>0.16969999999999999</v>
      </c>
    </row>
    <row r="19" spans="1:101" x14ac:dyDescent="0.2">
      <c r="A19" s="6" t="s">
        <v>49</v>
      </c>
      <c r="B19" t="s">
        <v>11</v>
      </c>
      <c r="C19" s="8">
        <v>8</v>
      </c>
      <c r="D19" s="8">
        <f t="shared" si="0"/>
        <v>4.9709695378986716</v>
      </c>
      <c r="E19">
        <v>1442</v>
      </c>
      <c r="F19">
        <v>0.69299999999999995</v>
      </c>
      <c r="G19">
        <v>0.72629999999999995</v>
      </c>
      <c r="H19">
        <v>0.75780000000000003</v>
      </c>
      <c r="I19">
        <v>0.78739999999999999</v>
      </c>
      <c r="J19">
        <v>0.81520000000000004</v>
      </c>
      <c r="K19">
        <v>0.84130000000000005</v>
      </c>
      <c r="L19">
        <v>0.86539999999999995</v>
      </c>
      <c r="M19">
        <v>0.88780000000000003</v>
      </c>
      <c r="N19">
        <v>0.90839999999999999</v>
      </c>
      <c r="O19">
        <v>0.92710000000000004</v>
      </c>
      <c r="P19">
        <v>0.94399999999999995</v>
      </c>
      <c r="Q19">
        <v>0.96</v>
      </c>
      <c r="R19">
        <v>0.97599999999999998</v>
      </c>
      <c r="S19">
        <v>0.98929999999999996</v>
      </c>
      <c r="T19">
        <v>0.99729999999999996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0.99980000000000002</v>
      </c>
      <c r="AG19">
        <v>0.999</v>
      </c>
      <c r="AH19">
        <v>0.99760000000000004</v>
      </c>
      <c r="AI19">
        <v>0.99560000000000004</v>
      </c>
      <c r="AJ19">
        <v>0.99309999999999998</v>
      </c>
      <c r="AK19">
        <v>0.99</v>
      </c>
      <c r="AL19">
        <v>0.98640000000000005</v>
      </c>
      <c r="AM19">
        <v>0.98209999999999997</v>
      </c>
      <c r="AN19">
        <v>0.97729999999999995</v>
      </c>
      <c r="AO19">
        <v>0.97199999999999998</v>
      </c>
      <c r="AP19">
        <v>0.96599999999999997</v>
      </c>
      <c r="AQ19">
        <v>0.95950000000000002</v>
      </c>
      <c r="AR19">
        <v>0.95240000000000002</v>
      </c>
      <c r="AS19">
        <v>0.94469999999999998</v>
      </c>
      <c r="AT19">
        <v>0.9365</v>
      </c>
      <c r="AU19">
        <v>0.92759999999999998</v>
      </c>
      <c r="AV19">
        <v>0.91830000000000001</v>
      </c>
      <c r="AW19">
        <v>0.9083</v>
      </c>
      <c r="AX19">
        <v>0.89810000000000001</v>
      </c>
      <c r="AY19">
        <v>0.88780000000000003</v>
      </c>
      <c r="AZ19">
        <v>0.87760000000000005</v>
      </c>
      <c r="BA19">
        <v>0.86729999999999996</v>
      </c>
      <c r="BB19">
        <v>0.85709999999999997</v>
      </c>
      <c r="BC19">
        <v>0.8468</v>
      </c>
      <c r="BD19">
        <v>0.83660000000000001</v>
      </c>
      <c r="BE19">
        <v>0.82630000000000003</v>
      </c>
      <c r="BF19">
        <v>0.81610000000000005</v>
      </c>
      <c r="BG19">
        <v>0.80579999999999996</v>
      </c>
      <c r="BH19">
        <v>0.79559999999999997</v>
      </c>
      <c r="BI19">
        <v>0.78539999999999999</v>
      </c>
      <c r="BJ19">
        <v>0.77510000000000001</v>
      </c>
      <c r="BK19">
        <v>0.76490000000000002</v>
      </c>
      <c r="BL19">
        <v>0.75460000000000005</v>
      </c>
      <c r="BM19">
        <v>0.74439999999999995</v>
      </c>
      <c r="BN19">
        <v>0.73409999999999997</v>
      </c>
      <c r="BO19">
        <v>0.72389999999999999</v>
      </c>
      <c r="BP19">
        <v>0.71360000000000001</v>
      </c>
      <c r="BQ19">
        <v>0.70340000000000003</v>
      </c>
      <c r="BR19">
        <v>0.69310000000000005</v>
      </c>
      <c r="BS19">
        <v>0.68289999999999995</v>
      </c>
      <c r="BT19">
        <v>0.67269999999999996</v>
      </c>
      <c r="BU19">
        <v>0.66239999999999999</v>
      </c>
      <c r="BV19">
        <v>0.6522</v>
      </c>
      <c r="BW19">
        <v>0.64190000000000003</v>
      </c>
      <c r="BX19">
        <v>0.63170000000000004</v>
      </c>
      <c r="BY19">
        <v>0.62139999999999995</v>
      </c>
      <c r="BZ19">
        <v>0.61119999999999997</v>
      </c>
      <c r="CA19">
        <v>0.60089999999999999</v>
      </c>
      <c r="CB19">
        <v>0.59040000000000004</v>
      </c>
      <c r="CC19">
        <v>0.57879999999999998</v>
      </c>
      <c r="CD19">
        <v>0.56640000000000001</v>
      </c>
      <c r="CE19">
        <v>0.55300000000000005</v>
      </c>
      <c r="CF19">
        <v>0.53869999999999996</v>
      </c>
      <c r="CG19">
        <v>0.52339999999999998</v>
      </c>
      <c r="CH19">
        <v>0.50719999999999998</v>
      </c>
      <c r="CI19">
        <v>0.49009999999999998</v>
      </c>
      <c r="CJ19">
        <v>0.47199999999999998</v>
      </c>
      <c r="CK19">
        <v>0.45300000000000001</v>
      </c>
      <c r="CL19">
        <v>0.433</v>
      </c>
      <c r="CM19">
        <v>0.41210000000000002</v>
      </c>
      <c r="CN19">
        <v>0.39029999999999998</v>
      </c>
      <c r="CO19">
        <v>0.36749999999999999</v>
      </c>
      <c r="CP19">
        <v>0.34379999999999999</v>
      </c>
      <c r="CQ19">
        <v>0.31909999999999999</v>
      </c>
      <c r="CR19">
        <v>0.29349999999999998</v>
      </c>
      <c r="CS19">
        <v>0.26690000000000003</v>
      </c>
      <c r="CT19">
        <v>0.23949999999999999</v>
      </c>
      <c r="CU19">
        <v>0.21099999999999999</v>
      </c>
      <c r="CV19">
        <v>0.1817</v>
      </c>
      <c r="CW19">
        <v>0.15140000000000001</v>
      </c>
    </row>
    <row r="20" spans="1:101" x14ac:dyDescent="0.2">
      <c r="A20" s="6" t="s">
        <v>50</v>
      </c>
      <c r="B20" t="s">
        <v>13</v>
      </c>
      <c r="C20" s="8">
        <v>8.0467200000000005</v>
      </c>
      <c r="D20" s="8">
        <f t="shared" si="0"/>
        <v>5</v>
      </c>
      <c r="E20">
        <v>1452</v>
      </c>
      <c r="F20">
        <v>0.69299999999999995</v>
      </c>
      <c r="G20">
        <v>0.72629999999999995</v>
      </c>
      <c r="H20">
        <v>0.75780000000000003</v>
      </c>
      <c r="I20">
        <v>0.78739999999999999</v>
      </c>
      <c r="J20">
        <v>0.81520000000000004</v>
      </c>
      <c r="K20">
        <v>0.84130000000000005</v>
      </c>
      <c r="L20">
        <v>0.86539999999999995</v>
      </c>
      <c r="M20">
        <v>0.88780000000000003</v>
      </c>
      <c r="N20">
        <v>0.90839999999999999</v>
      </c>
      <c r="O20">
        <v>0.92710000000000004</v>
      </c>
      <c r="P20">
        <v>0.94399999999999995</v>
      </c>
      <c r="Q20">
        <v>0.96</v>
      </c>
      <c r="R20">
        <v>0.97599999999999998</v>
      </c>
      <c r="S20">
        <v>0.98929999999999996</v>
      </c>
      <c r="T20">
        <v>0.99729999999999996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0.99980000000000002</v>
      </c>
      <c r="AG20">
        <v>0.999</v>
      </c>
      <c r="AH20">
        <v>0.99760000000000004</v>
      </c>
      <c r="AI20">
        <v>0.99560000000000004</v>
      </c>
      <c r="AJ20">
        <v>0.99309999999999998</v>
      </c>
      <c r="AK20">
        <v>0.99</v>
      </c>
      <c r="AL20">
        <v>0.98640000000000005</v>
      </c>
      <c r="AM20">
        <v>0.98209999999999997</v>
      </c>
      <c r="AN20">
        <v>0.97729999999999995</v>
      </c>
      <c r="AO20">
        <v>0.97189999999999999</v>
      </c>
      <c r="AP20">
        <v>0.96599999999999997</v>
      </c>
      <c r="AQ20">
        <v>0.95940000000000003</v>
      </c>
      <c r="AR20">
        <v>0.95230000000000004</v>
      </c>
      <c r="AS20">
        <v>0.94469999999999998</v>
      </c>
      <c r="AT20">
        <v>0.93640000000000001</v>
      </c>
      <c r="AU20">
        <v>0.92759999999999998</v>
      </c>
      <c r="AV20">
        <v>0.91820000000000002</v>
      </c>
      <c r="AW20">
        <v>0.90820000000000001</v>
      </c>
      <c r="AX20">
        <v>0.89800000000000002</v>
      </c>
      <c r="AY20">
        <v>0.88770000000000004</v>
      </c>
      <c r="AZ20">
        <v>0.87749999999999995</v>
      </c>
      <c r="BA20">
        <v>0.86719999999999997</v>
      </c>
      <c r="BB20">
        <v>0.85699999999999998</v>
      </c>
      <c r="BC20">
        <v>0.84670000000000001</v>
      </c>
      <c r="BD20">
        <v>0.83650000000000002</v>
      </c>
      <c r="BE20">
        <v>0.82620000000000005</v>
      </c>
      <c r="BF20">
        <v>0.81599999999999995</v>
      </c>
      <c r="BG20">
        <v>0.80569999999999997</v>
      </c>
      <c r="BH20">
        <v>0.79549999999999998</v>
      </c>
      <c r="BI20">
        <v>0.78520000000000001</v>
      </c>
      <c r="BJ20">
        <v>0.77500000000000002</v>
      </c>
      <c r="BK20">
        <v>0.76470000000000005</v>
      </c>
      <c r="BL20">
        <v>0.75449999999999995</v>
      </c>
      <c r="BM20">
        <v>0.74419999999999997</v>
      </c>
      <c r="BN20">
        <v>0.73399999999999999</v>
      </c>
      <c r="BO20">
        <v>0.72370000000000001</v>
      </c>
      <c r="BP20">
        <v>0.71340000000000003</v>
      </c>
      <c r="BQ20">
        <v>0.70320000000000005</v>
      </c>
      <c r="BR20">
        <v>0.69289999999999996</v>
      </c>
      <c r="BS20">
        <v>0.68269999999999997</v>
      </c>
      <c r="BT20">
        <v>0.6724</v>
      </c>
      <c r="BU20">
        <v>0.66220000000000001</v>
      </c>
      <c r="BV20">
        <v>0.65190000000000003</v>
      </c>
      <c r="BW20">
        <v>0.64170000000000005</v>
      </c>
      <c r="BX20">
        <v>0.63139999999999996</v>
      </c>
      <c r="BY20">
        <v>0.62119999999999997</v>
      </c>
      <c r="BZ20">
        <v>0.6109</v>
      </c>
      <c r="CA20">
        <v>0.60070000000000001</v>
      </c>
      <c r="CB20">
        <v>0.59009999999999996</v>
      </c>
      <c r="CC20">
        <v>0.5786</v>
      </c>
      <c r="CD20">
        <v>0.56610000000000005</v>
      </c>
      <c r="CE20">
        <v>0.55269999999999997</v>
      </c>
      <c r="CF20">
        <v>0.53839999999999999</v>
      </c>
      <c r="CG20">
        <v>0.52310000000000001</v>
      </c>
      <c r="CH20">
        <v>0.50690000000000002</v>
      </c>
      <c r="CI20">
        <v>0.48970000000000002</v>
      </c>
      <c r="CJ20">
        <v>0.47160000000000002</v>
      </c>
      <c r="CK20">
        <v>0.4526</v>
      </c>
      <c r="CL20">
        <v>0.43259999999999998</v>
      </c>
      <c r="CM20">
        <v>0.41170000000000001</v>
      </c>
      <c r="CN20">
        <v>0.38990000000000002</v>
      </c>
      <c r="CO20">
        <v>0.36709999999999998</v>
      </c>
      <c r="CP20">
        <v>0.34329999999999999</v>
      </c>
      <c r="CQ20">
        <v>0.31869999999999998</v>
      </c>
      <c r="CR20">
        <v>0.29299999999999998</v>
      </c>
      <c r="CS20">
        <v>0.26650000000000001</v>
      </c>
      <c r="CT20">
        <v>0.23899999999999999</v>
      </c>
      <c r="CU20">
        <v>0.21060000000000001</v>
      </c>
      <c r="CV20">
        <v>0.1812</v>
      </c>
      <c r="CW20">
        <v>0.15090000000000001</v>
      </c>
    </row>
    <row r="21" spans="1:101" x14ac:dyDescent="0.2">
      <c r="A21" s="6" t="s">
        <v>51</v>
      </c>
      <c r="B21" t="s">
        <v>15</v>
      </c>
      <c r="C21" s="8">
        <v>10</v>
      </c>
      <c r="D21" s="8">
        <f t="shared" si="0"/>
        <v>6.2137119223733395</v>
      </c>
      <c r="E21">
        <v>1820</v>
      </c>
      <c r="F21">
        <v>0.69299999999999995</v>
      </c>
      <c r="G21">
        <v>0.72629999999999995</v>
      </c>
      <c r="H21">
        <v>0.75780000000000003</v>
      </c>
      <c r="I21">
        <v>0.78739999999999999</v>
      </c>
      <c r="J21">
        <v>0.81520000000000004</v>
      </c>
      <c r="K21">
        <v>0.84130000000000005</v>
      </c>
      <c r="L21">
        <v>0.86539999999999995</v>
      </c>
      <c r="M21">
        <v>0.88780000000000003</v>
      </c>
      <c r="N21">
        <v>0.90839999999999999</v>
      </c>
      <c r="O21">
        <v>0.92710000000000004</v>
      </c>
      <c r="P21">
        <v>0.94399999999999995</v>
      </c>
      <c r="Q21">
        <v>0.96</v>
      </c>
      <c r="R21">
        <v>0.97599999999999998</v>
      </c>
      <c r="S21">
        <v>0.98929999999999996</v>
      </c>
      <c r="T21">
        <v>0.99729999999999996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0.99980000000000002</v>
      </c>
      <c r="AG21">
        <v>0.99890000000000001</v>
      </c>
      <c r="AH21">
        <v>0.99750000000000005</v>
      </c>
      <c r="AI21">
        <v>0.99550000000000005</v>
      </c>
      <c r="AJ21">
        <v>0.99299999999999999</v>
      </c>
      <c r="AK21">
        <v>0.98980000000000001</v>
      </c>
      <c r="AL21">
        <v>0.98599999999999999</v>
      </c>
      <c r="AM21">
        <v>0.98170000000000002</v>
      </c>
      <c r="AN21">
        <v>0.9768</v>
      </c>
      <c r="AO21">
        <v>0.97130000000000005</v>
      </c>
      <c r="AP21">
        <v>0.96519999999999995</v>
      </c>
      <c r="AQ21">
        <v>0.95850000000000002</v>
      </c>
      <c r="AR21">
        <v>0.95120000000000005</v>
      </c>
      <c r="AS21">
        <v>0.94330000000000003</v>
      </c>
      <c r="AT21">
        <v>0.93489999999999995</v>
      </c>
      <c r="AU21">
        <v>0.92589999999999995</v>
      </c>
      <c r="AV21">
        <v>0.91620000000000001</v>
      </c>
      <c r="AW21">
        <v>0.90600000000000003</v>
      </c>
      <c r="AX21">
        <v>0.89549999999999996</v>
      </c>
      <c r="AY21">
        <v>0.88500000000000001</v>
      </c>
      <c r="AZ21">
        <v>0.87450000000000006</v>
      </c>
      <c r="BA21">
        <v>0.86399999999999999</v>
      </c>
      <c r="BB21">
        <v>0.85350000000000004</v>
      </c>
      <c r="BC21">
        <v>0.84299999999999997</v>
      </c>
      <c r="BD21">
        <v>0.83250000000000002</v>
      </c>
      <c r="BE21">
        <v>0.82199999999999995</v>
      </c>
      <c r="BF21">
        <v>0.8115</v>
      </c>
      <c r="BG21">
        <v>0.80100000000000005</v>
      </c>
      <c r="BH21">
        <v>0.79049999999999998</v>
      </c>
      <c r="BI21">
        <v>0.78</v>
      </c>
      <c r="BJ21">
        <v>0.76949999999999996</v>
      </c>
      <c r="BK21">
        <v>0.75900000000000001</v>
      </c>
      <c r="BL21">
        <v>0.74850000000000005</v>
      </c>
      <c r="BM21">
        <v>0.73799999999999999</v>
      </c>
      <c r="BN21">
        <v>0.72750000000000004</v>
      </c>
      <c r="BO21">
        <v>0.71699999999999997</v>
      </c>
      <c r="BP21">
        <v>0.70650000000000002</v>
      </c>
      <c r="BQ21">
        <v>0.69599999999999995</v>
      </c>
      <c r="BR21">
        <v>0.6855</v>
      </c>
      <c r="BS21">
        <v>0.67500000000000004</v>
      </c>
      <c r="BT21">
        <v>0.66449999999999998</v>
      </c>
      <c r="BU21">
        <v>0.65400000000000003</v>
      </c>
      <c r="BV21">
        <v>0.64349999999999996</v>
      </c>
      <c r="BW21">
        <v>0.63300000000000001</v>
      </c>
      <c r="BX21">
        <v>0.62250000000000005</v>
      </c>
      <c r="BY21">
        <v>0.61199999999999999</v>
      </c>
      <c r="BZ21">
        <v>0.60150000000000003</v>
      </c>
      <c r="CA21">
        <v>0.59099999999999997</v>
      </c>
      <c r="CB21">
        <v>0.58009999999999995</v>
      </c>
      <c r="CC21">
        <v>0.56810000000000005</v>
      </c>
      <c r="CD21">
        <v>0.55530000000000002</v>
      </c>
      <c r="CE21">
        <v>0.54149999999999998</v>
      </c>
      <c r="CF21">
        <v>0.52680000000000005</v>
      </c>
      <c r="CG21">
        <v>0.5111</v>
      </c>
      <c r="CH21">
        <v>0.4945</v>
      </c>
      <c r="CI21">
        <v>0.47689999999999999</v>
      </c>
      <c r="CJ21">
        <v>0.45850000000000002</v>
      </c>
      <c r="CK21">
        <v>0.439</v>
      </c>
      <c r="CL21">
        <v>0.41870000000000002</v>
      </c>
      <c r="CM21">
        <v>0.39729999999999999</v>
      </c>
      <c r="CN21">
        <v>0.37509999999999999</v>
      </c>
      <c r="CO21">
        <v>0.35189999999999999</v>
      </c>
      <c r="CP21">
        <v>0.32779999999999998</v>
      </c>
      <c r="CQ21">
        <v>0.30270000000000002</v>
      </c>
      <c r="CR21">
        <v>0.2767</v>
      </c>
      <c r="CS21">
        <v>0.24970000000000001</v>
      </c>
      <c r="CT21">
        <v>0.22189999999999999</v>
      </c>
      <c r="CU21">
        <v>0.193</v>
      </c>
      <c r="CV21">
        <v>0.1633</v>
      </c>
      <c r="CW21">
        <v>0.13250000000000001</v>
      </c>
    </row>
    <row r="22" spans="1:101" x14ac:dyDescent="0.2">
      <c r="A22" s="6" t="s">
        <v>52</v>
      </c>
      <c r="B22" t="s">
        <v>17</v>
      </c>
      <c r="C22" s="8">
        <v>12</v>
      </c>
      <c r="D22" s="8">
        <f t="shared" si="0"/>
        <v>7.4564543068480074</v>
      </c>
      <c r="E22">
        <v>2194</v>
      </c>
      <c r="F22">
        <v>0.69299999999999995</v>
      </c>
      <c r="G22">
        <v>0.72629999999999995</v>
      </c>
      <c r="H22">
        <v>0.75780000000000003</v>
      </c>
      <c r="I22">
        <v>0.78739999999999999</v>
      </c>
      <c r="J22">
        <v>0.81520000000000004</v>
      </c>
      <c r="K22">
        <v>0.84130000000000005</v>
      </c>
      <c r="L22">
        <v>0.86539999999999995</v>
      </c>
      <c r="M22">
        <v>0.88780000000000003</v>
      </c>
      <c r="N22">
        <v>0.90839999999999999</v>
      </c>
      <c r="O22">
        <v>0.92710000000000004</v>
      </c>
      <c r="P22">
        <v>0.94399999999999995</v>
      </c>
      <c r="Q22">
        <v>0.96</v>
      </c>
      <c r="R22">
        <v>0.97599999999999998</v>
      </c>
      <c r="S22">
        <v>0.98929999999999996</v>
      </c>
      <c r="T22">
        <v>0.99729999999999996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0.99980000000000002</v>
      </c>
      <c r="AG22">
        <v>0.99890000000000001</v>
      </c>
      <c r="AH22">
        <v>0.99750000000000005</v>
      </c>
      <c r="AI22">
        <v>0.99550000000000005</v>
      </c>
      <c r="AJ22">
        <v>0.99299999999999999</v>
      </c>
      <c r="AK22">
        <v>0.98980000000000001</v>
      </c>
      <c r="AL22">
        <v>0.98599999999999999</v>
      </c>
      <c r="AM22">
        <v>0.98170000000000002</v>
      </c>
      <c r="AN22">
        <v>0.9768</v>
      </c>
      <c r="AO22">
        <v>0.97130000000000005</v>
      </c>
      <c r="AP22">
        <v>0.96519999999999995</v>
      </c>
      <c r="AQ22">
        <v>0.95850000000000002</v>
      </c>
      <c r="AR22">
        <v>0.95120000000000005</v>
      </c>
      <c r="AS22">
        <v>0.94330000000000003</v>
      </c>
      <c r="AT22">
        <v>0.93489999999999995</v>
      </c>
      <c r="AU22">
        <v>0.92589999999999995</v>
      </c>
      <c r="AV22">
        <v>0.91620000000000001</v>
      </c>
      <c r="AW22">
        <v>0.90600000000000003</v>
      </c>
      <c r="AX22">
        <v>0.89549999999999996</v>
      </c>
      <c r="AY22">
        <v>0.88500000000000001</v>
      </c>
      <c r="AZ22">
        <v>0.87450000000000006</v>
      </c>
      <c r="BA22">
        <v>0.86399999999999999</v>
      </c>
      <c r="BB22">
        <v>0.85350000000000004</v>
      </c>
      <c r="BC22">
        <v>0.84299999999999997</v>
      </c>
      <c r="BD22">
        <v>0.83250000000000002</v>
      </c>
      <c r="BE22">
        <v>0.82199999999999995</v>
      </c>
      <c r="BF22">
        <v>0.8115</v>
      </c>
      <c r="BG22">
        <v>0.80100000000000005</v>
      </c>
      <c r="BH22">
        <v>0.79049999999999998</v>
      </c>
      <c r="BI22">
        <v>0.78</v>
      </c>
      <c r="BJ22">
        <v>0.76949999999999996</v>
      </c>
      <c r="BK22">
        <v>0.75900000000000001</v>
      </c>
      <c r="BL22">
        <v>0.74850000000000005</v>
      </c>
      <c r="BM22">
        <v>0.73799999999999999</v>
      </c>
      <c r="BN22">
        <v>0.72750000000000004</v>
      </c>
      <c r="BO22">
        <v>0.71699999999999997</v>
      </c>
      <c r="BP22">
        <v>0.70650000000000002</v>
      </c>
      <c r="BQ22">
        <v>0.69599999999999995</v>
      </c>
      <c r="BR22">
        <v>0.6855</v>
      </c>
      <c r="BS22">
        <v>0.67500000000000004</v>
      </c>
      <c r="BT22">
        <v>0.66449999999999998</v>
      </c>
      <c r="BU22">
        <v>0.65400000000000003</v>
      </c>
      <c r="BV22">
        <v>0.64349999999999996</v>
      </c>
      <c r="BW22">
        <v>0.63300000000000001</v>
      </c>
      <c r="BX22">
        <v>0.62250000000000005</v>
      </c>
      <c r="BY22">
        <v>0.61199999999999999</v>
      </c>
      <c r="BZ22">
        <v>0.60150000000000003</v>
      </c>
      <c r="CA22">
        <v>0.59079999999999999</v>
      </c>
      <c r="CB22">
        <v>0.57920000000000005</v>
      </c>
      <c r="CC22">
        <v>0.56669999999999998</v>
      </c>
      <c r="CD22">
        <v>0.55330000000000001</v>
      </c>
      <c r="CE22">
        <v>0.53900000000000003</v>
      </c>
      <c r="CF22">
        <v>0.52380000000000004</v>
      </c>
      <c r="CG22">
        <v>0.50770000000000004</v>
      </c>
      <c r="CH22">
        <v>0.49070000000000003</v>
      </c>
      <c r="CI22">
        <v>0.47289999999999999</v>
      </c>
      <c r="CJ22">
        <v>0.4541</v>
      </c>
      <c r="CK22">
        <v>0.43440000000000001</v>
      </c>
      <c r="CL22">
        <v>0.41389999999999999</v>
      </c>
      <c r="CM22">
        <v>0.39240000000000003</v>
      </c>
      <c r="CN22">
        <v>0.37</v>
      </c>
      <c r="CO22">
        <v>0.3468</v>
      </c>
      <c r="CP22">
        <v>0.3226</v>
      </c>
      <c r="CQ22">
        <v>0.29759999999999998</v>
      </c>
      <c r="CR22">
        <v>0.27160000000000001</v>
      </c>
      <c r="CS22">
        <v>0.24479999999999999</v>
      </c>
      <c r="CT22">
        <v>0.21709999999999999</v>
      </c>
      <c r="CU22">
        <v>0.18840000000000001</v>
      </c>
      <c r="CV22">
        <v>0.15890000000000001</v>
      </c>
      <c r="CW22">
        <v>0.1285</v>
      </c>
    </row>
    <row r="23" spans="1:101" x14ac:dyDescent="0.2">
      <c r="A23" s="6" t="s">
        <v>53</v>
      </c>
      <c r="B23" t="s">
        <v>19</v>
      </c>
      <c r="C23" s="8">
        <v>15</v>
      </c>
      <c r="D23" s="8">
        <f t="shared" si="0"/>
        <v>9.3205678835600096</v>
      </c>
      <c r="E23">
        <v>2755</v>
      </c>
      <c r="F23">
        <v>0.59450000000000003</v>
      </c>
      <c r="G23">
        <v>0.63819999999999999</v>
      </c>
      <c r="H23">
        <v>0.67930000000000001</v>
      </c>
      <c r="I23">
        <v>0.71779999999999999</v>
      </c>
      <c r="J23">
        <v>0.75370000000000004</v>
      </c>
      <c r="K23">
        <v>0.78700000000000003</v>
      </c>
      <c r="L23">
        <v>0.81769999999999998</v>
      </c>
      <c r="M23">
        <v>0.8458</v>
      </c>
      <c r="N23">
        <v>0.87129999999999996</v>
      </c>
      <c r="O23">
        <v>0.89419999999999999</v>
      </c>
      <c r="P23">
        <v>0.91449999999999998</v>
      </c>
      <c r="Q23">
        <v>0.9335</v>
      </c>
      <c r="R23">
        <v>0.95250000000000001</v>
      </c>
      <c r="S23">
        <v>0.96960000000000002</v>
      </c>
      <c r="T23">
        <v>0.9829</v>
      </c>
      <c r="U23">
        <v>0.99239999999999995</v>
      </c>
      <c r="V23">
        <v>0.99809999999999999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0.99970000000000003</v>
      </c>
      <c r="AF23">
        <v>0.99890000000000001</v>
      </c>
      <c r="AG23">
        <v>0.99750000000000005</v>
      </c>
      <c r="AH23">
        <v>0.99560000000000004</v>
      </c>
      <c r="AI23">
        <v>0.99309999999999998</v>
      </c>
      <c r="AJ23">
        <v>0.99009999999999998</v>
      </c>
      <c r="AK23">
        <v>0.98650000000000004</v>
      </c>
      <c r="AL23">
        <v>0.98229999999999995</v>
      </c>
      <c r="AM23">
        <v>0.97760000000000002</v>
      </c>
      <c r="AN23">
        <v>0.97240000000000004</v>
      </c>
      <c r="AO23">
        <v>0.96660000000000001</v>
      </c>
      <c r="AP23">
        <v>0.96020000000000005</v>
      </c>
      <c r="AQ23">
        <v>0.95330000000000004</v>
      </c>
      <c r="AR23">
        <v>0.94579999999999997</v>
      </c>
      <c r="AS23">
        <v>0.93779999999999997</v>
      </c>
      <c r="AT23">
        <v>0.92930000000000001</v>
      </c>
      <c r="AU23">
        <v>0.92010000000000003</v>
      </c>
      <c r="AV23">
        <v>0.91049999999999998</v>
      </c>
      <c r="AW23">
        <v>0.90029999999999999</v>
      </c>
      <c r="AX23">
        <v>0.88980000000000004</v>
      </c>
      <c r="AY23">
        <v>0.87929999999999997</v>
      </c>
      <c r="AZ23">
        <v>0.86880000000000002</v>
      </c>
      <c r="BA23">
        <v>0.85829999999999995</v>
      </c>
      <c r="BB23">
        <v>0.8478</v>
      </c>
      <c r="BC23">
        <v>0.83730000000000004</v>
      </c>
      <c r="BD23">
        <v>0.82679999999999998</v>
      </c>
      <c r="BE23">
        <v>0.81630000000000003</v>
      </c>
      <c r="BF23">
        <v>0.80579999999999996</v>
      </c>
      <c r="BG23">
        <v>0.79530000000000001</v>
      </c>
      <c r="BH23">
        <v>0.78480000000000005</v>
      </c>
      <c r="BI23">
        <v>0.77429999999999999</v>
      </c>
      <c r="BJ23">
        <v>0.76380000000000003</v>
      </c>
      <c r="BK23">
        <v>0.75329999999999997</v>
      </c>
      <c r="BL23">
        <v>0.74280000000000002</v>
      </c>
      <c r="BM23">
        <v>0.73229999999999995</v>
      </c>
      <c r="BN23">
        <v>0.7218</v>
      </c>
      <c r="BO23">
        <v>0.71130000000000004</v>
      </c>
      <c r="BP23">
        <v>0.70079999999999998</v>
      </c>
      <c r="BQ23">
        <v>0.69030000000000002</v>
      </c>
      <c r="BR23">
        <v>0.67979999999999996</v>
      </c>
      <c r="BS23">
        <v>0.66930000000000001</v>
      </c>
      <c r="BT23">
        <v>0.65880000000000005</v>
      </c>
      <c r="BU23">
        <v>0.64829999999999999</v>
      </c>
      <c r="BV23">
        <v>0.63780000000000003</v>
      </c>
      <c r="BW23">
        <v>0.62729999999999997</v>
      </c>
      <c r="BX23">
        <v>0.61680000000000001</v>
      </c>
      <c r="BY23">
        <v>0.60629999999999995</v>
      </c>
      <c r="BZ23">
        <v>0.59560000000000002</v>
      </c>
      <c r="CA23">
        <v>0.58409999999999995</v>
      </c>
      <c r="CB23">
        <v>0.57179999999999997</v>
      </c>
      <c r="CC23">
        <v>0.55869999999999997</v>
      </c>
      <c r="CD23">
        <v>0.54469999999999996</v>
      </c>
      <c r="CE23">
        <v>0.52990000000000004</v>
      </c>
      <c r="CF23">
        <v>0.51419999999999999</v>
      </c>
      <c r="CG23">
        <v>0.49769999999999998</v>
      </c>
      <c r="CH23">
        <v>0.48039999999999999</v>
      </c>
      <c r="CI23">
        <v>0.4622</v>
      </c>
      <c r="CJ23">
        <v>0.44319999999999998</v>
      </c>
      <c r="CK23">
        <v>0.42330000000000001</v>
      </c>
      <c r="CL23">
        <v>0.40260000000000001</v>
      </c>
      <c r="CM23">
        <v>0.38100000000000001</v>
      </c>
      <c r="CN23">
        <v>0.35859999999999997</v>
      </c>
      <c r="CO23">
        <v>0.33539999999999998</v>
      </c>
      <c r="CP23">
        <v>0.31130000000000002</v>
      </c>
      <c r="CQ23">
        <v>0.28639999999999999</v>
      </c>
      <c r="CR23">
        <v>0.2606</v>
      </c>
      <c r="CS23">
        <v>0.23400000000000001</v>
      </c>
      <c r="CT23">
        <v>0.20649999999999999</v>
      </c>
      <c r="CU23">
        <v>0.1782</v>
      </c>
      <c r="CV23">
        <v>0.14910000000000001</v>
      </c>
      <c r="CW23">
        <v>0.1191</v>
      </c>
    </row>
    <row r="24" spans="1:101" x14ac:dyDescent="0.2">
      <c r="A24" s="6" t="s">
        <v>54</v>
      </c>
      <c r="B24" t="s">
        <v>8</v>
      </c>
      <c r="C24" s="8">
        <v>16.093440000000001</v>
      </c>
      <c r="D24" s="8">
        <f t="shared" si="0"/>
        <v>10</v>
      </c>
      <c r="E24">
        <v>2961</v>
      </c>
      <c r="F24">
        <v>0.65249999999999997</v>
      </c>
      <c r="G24">
        <v>0.69240000000000002</v>
      </c>
      <c r="H24">
        <v>0.73009999999999997</v>
      </c>
      <c r="I24">
        <v>0.76559999999999995</v>
      </c>
      <c r="J24">
        <v>0.79890000000000005</v>
      </c>
      <c r="K24">
        <v>0.83</v>
      </c>
      <c r="L24">
        <v>0.8589</v>
      </c>
      <c r="M24">
        <v>0.88560000000000005</v>
      </c>
      <c r="N24">
        <v>0.91010000000000002</v>
      </c>
      <c r="O24">
        <v>0.93240000000000001</v>
      </c>
      <c r="P24">
        <v>0.95250000000000001</v>
      </c>
      <c r="Q24">
        <v>0.97150000000000003</v>
      </c>
      <c r="R24">
        <v>0.99050000000000005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0.99970000000000003</v>
      </c>
      <c r="AF24">
        <v>0.99890000000000001</v>
      </c>
      <c r="AG24">
        <v>0.99750000000000005</v>
      </c>
      <c r="AH24">
        <v>0.99560000000000004</v>
      </c>
      <c r="AI24">
        <v>0.99309999999999998</v>
      </c>
      <c r="AJ24">
        <v>0.99009999999999998</v>
      </c>
      <c r="AK24">
        <v>0.98650000000000004</v>
      </c>
      <c r="AL24">
        <v>0.98229999999999995</v>
      </c>
      <c r="AM24">
        <v>0.97760000000000002</v>
      </c>
      <c r="AN24">
        <v>0.97240000000000004</v>
      </c>
      <c r="AO24">
        <v>0.96660000000000001</v>
      </c>
      <c r="AP24">
        <v>0.96020000000000005</v>
      </c>
      <c r="AQ24">
        <v>0.95330000000000004</v>
      </c>
      <c r="AR24">
        <v>0.94579999999999997</v>
      </c>
      <c r="AS24">
        <v>0.93779999999999997</v>
      </c>
      <c r="AT24">
        <v>0.92930000000000001</v>
      </c>
      <c r="AU24">
        <v>0.92010000000000003</v>
      </c>
      <c r="AV24">
        <v>0.91049999999999998</v>
      </c>
      <c r="AW24">
        <v>0.90029999999999999</v>
      </c>
      <c r="AX24">
        <v>0.88980000000000004</v>
      </c>
      <c r="AY24">
        <v>0.87929999999999997</v>
      </c>
      <c r="AZ24">
        <v>0.86880000000000002</v>
      </c>
      <c r="BA24">
        <v>0.85829999999999995</v>
      </c>
      <c r="BB24">
        <v>0.8478</v>
      </c>
      <c r="BC24">
        <v>0.83730000000000004</v>
      </c>
      <c r="BD24">
        <v>0.82679999999999998</v>
      </c>
      <c r="BE24">
        <v>0.81630000000000003</v>
      </c>
      <c r="BF24">
        <v>0.80579999999999996</v>
      </c>
      <c r="BG24">
        <v>0.79530000000000001</v>
      </c>
      <c r="BH24">
        <v>0.78480000000000005</v>
      </c>
      <c r="BI24">
        <v>0.77429999999999999</v>
      </c>
      <c r="BJ24">
        <v>0.76380000000000003</v>
      </c>
      <c r="BK24">
        <v>0.75329999999999997</v>
      </c>
      <c r="BL24">
        <v>0.74280000000000002</v>
      </c>
      <c r="BM24">
        <v>0.73229999999999995</v>
      </c>
      <c r="BN24">
        <v>0.7218</v>
      </c>
      <c r="BO24">
        <v>0.71130000000000004</v>
      </c>
      <c r="BP24">
        <v>0.70079999999999998</v>
      </c>
      <c r="BQ24">
        <v>0.69030000000000002</v>
      </c>
      <c r="BR24">
        <v>0.67979999999999996</v>
      </c>
      <c r="BS24">
        <v>0.66930000000000001</v>
      </c>
      <c r="BT24">
        <v>0.65880000000000005</v>
      </c>
      <c r="BU24">
        <v>0.64829999999999999</v>
      </c>
      <c r="BV24">
        <v>0.63780000000000003</v>
      </c>
      <c r="BW24">
        <v>0.62729999999999997</v>
      </c>
      <c r="BX24">
        <v>0.61680000000000001</v>
      </c>
      <c r="BY24">
        <v>0.60629999999999995</v>
      </c>
      <c r="BZ24">
        <v>0.59540000000000004</v>
      </c>
      <c r="CA24">
        <v>0.5837</v>
      </c>
      <c r="CB24">
        <v>0.57130000000000003</v>
      </c>
      <c r="CC24">
        <v>0.55789999999999995</v>
      </c>
      <c r="CD24">
        <v>0.54379999999999995</v>
      </c>
      <c r="CE24">
        <v>0.52880000000000005</v>
      </c>
      <c r="CF24">
        <v>0.51300000000000001</v>
      </c>
      <c r="CG24">
        <v>0.49640000000000001</v>
      </c>
      <c r="CH24">
        <v>0.47899999999999998</v>
      </c>
      <c r="CI24">
        <v>0.4607</v>
      </c>
      <c r="CJ24">
        <v>0.44159999999999999</v>
      </c>
      <c r="CK24">
        <v>0.42170000000000002</v>
      </c>
      <c r="CL24">
        <v>0.40100000000000002</v>
      </c>
      <c r="CM24">
        <v>0.37940000000000002</v>
      </c>
      <c r="CN24">
        <v>0.35699999999999998</v>
      </c>
      <c r="CO24">
        <v>0.33379999999999999</v>
      </c>
      <c r="CP24">
        <v>0.30969999999999998</v>
      </c>
      <c r="CQ24">
        <v>0.28489999999999999</v>
      </c>
      <c r="CR24">
        <v>0.25919999999999999</v>
      </c>
      <c r="CS24">
        <v>0.2326</v>
      </c>
      <c r="CT24">
        <v>0.20530000000000001</v>
      </c>
      <c r="CU24">
        <v>0.17710000000000001</v>
      </c>
      <c r="CV24">
        <v>0.14810000000000001</v>
      </c>
      <c r="CW24">
        <v>0.1183</v>
      </c>
    </row>
    <row r="25" spans="1:101" x14ac:dyDescent="0.2">
      <c r="A25" s="6" t="s">
        <v>55</v>
      </c>
      <c r="B25" t="s">
        <v>22</v>
      </c>
      <c r="C25" s="8">
        <v>20</v>
      </c>
      <c r="D25" s="8">
        <f t="shared" si="0"/>
        <v>12.427423844746679</v>
      </c>
      <c r="E25">
        <v>3700</v>
      </c>
      <c r="F25">
        <v>0.65249999999999997</v>
      </c>
      <c r="G25">
        <v>0.69240000000000002</v>
      </c>
      <c r="H25">
        <v>0.73009999999999997</v>
      </c>
      <c r="I25">
        <v>0.76559999999999995</v>
      </c>
      <c r="J25">
        <v>0.79890000000000005</v>
      </c>
      <c r="K25">
        <v>0.83</v>
      </c>
      <c r="L25">
        <v>0.8589</v>
      </c>
      <c r="M25">
        <v>0.88560000000000005</v>
      </c>
      <c r="N25">
        <v>0.91010000000000002</v>
      </c>
      <c r="O25">
        <v>0.93240000000000001</v>
      </c>
      <c r="P25">
        <v>0.95250000000000001</v>
      </c>
      <c r="Q25">
        <v>0.97150000000000003</v>
      </c>
      <c r="R25">
        <v>0.99050000000000005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0.99970000000000003</v>
      </c>
      <c r="AF25">
        <v>0.99890000000000001</v>
      </c>
      <c r="AG25">
        <v>0.99750000000000005</v>
      </c>
      <c r="AH25">
        <v>0.99560000000000004</v>
      </c>
      <c r="AI25">
        <v>0.99309999999999998</v>
      </c>
      <c r="AJ25">
        <v>0.99009999999999998</v>
      </c>
      <c r="AK25">
        <v>0.98650000000000004</v>
      </c>
      <c r="AL25">
        <v>0.98229999999999995</v>
      </c>
      <c r="AM25">
        <v>0.97760000000000002</v>
      </c>
      <c r="AN25">
        <v>0.97240000000000004</v>
      </c>
      <c r="AO25">
        <v>0.96660000000000001</v>
      </c>
      <c r="AP25">
        <v>0.96020000000000005</v>
      </c>
      <c r="AQ25">
        <v>0.95330000000000004</v>
      </c>
      <c r="AR25">
        <v>0.94579999999999997</v>
      </c>
      <c r="AS25">
        <v>0.93779999999999997</v>
      </c>
      <c r="AT25">
        <v>0.92930000000000001</v>
      </c>
      <c r="AU25">
        <v>0.92010000000000003</v>
      </c>
      <c r="AV25">
        <v>0.91049999999999998</v>
      </c>
      <c r="AW25">
        <v>0.90029999999999999</v>
      </c>
      <c r="AX25">
        <v>0.88980000000000004</v>
      </c>
      <c r="AY25">
        <v>0.87929999999999997</v>
      </c>
      <c r="AZ25">
        <v>0.86880000000000002</v>
      </c>
      <c r="BA25">
        <v>0.85829999999999995</v>
      </c>
      <c r="BB25">
        <v>0.8478</v>
      </c>
      <c r="BC25">
        <v>0.83730000000000004</v>
      </c>
      <c r="BD25">
        <v>0.82679999999999998</v>
      </c>
      <c r="BE25">
        <v>0.81630000000000003</v>
      </c>
      <c r="BF25">
        <v>0.80579999999999996</v>
      </c>
      <c r="BG25">
        <v>0.79530000000000001</v>
      </c>
      <c r="BH25">
        <v>0.78480000000000005</v>
      </c>
      <c r="BI25">
        <v>0.77429999999999999</v>
      </c>
      <c r="BJ25">
        <v>0.76380000000000003</v>
      </c>
      <c r="BK25">
        <v>0.75329999999999997</v>
      </c>
      <c r="BL25">
        <v>0.74280000000000002</v>
      </c>
      <c r="BM25">
        <v>0.73229999999999995</v>
      </c>
      <c r="BN25">
        <v>0.7218</v>
      </c>
      <c r="BO25">
        <v>0.71130000000000004</v>
      </c>
      <c r="BP25">
        <v>0.70079999999999998</v>
      </c>
      <c r="BQ25">
        <v>0.69030000000000002</v>
      </c>
      <c r="BR25">
        <v>0.67979999999999996</v>
      </c>
      <c r="BS25">
        <v>0.66930000000000001</v>
      </c>
      <c r="BT25">
        <v>0.65880000000000005</v>
      </c>
      <c r="BU25">
        <v>0.64829999999999999</v>
      </c>
      <c r="BV25">
        <v>0.63780000000000003</v>
      </c>
      <c r="BW25">
        <v>0.62729999999999997</v>
      </c>
      <c r="BX25">
        <v>0.61680000000000001</v>
      </c>
      <c r="BY25">
        <v>0.60599999999999998</v>
      </c>
      <c r="BZ25">
        <v>0.59450000000000003</v>
      </c>
      <c r="CA25">
        <v>0.58230000000000004</v>
      </c>
      <c r="CB25">
        <v>0.56920000000000004</v>
      </c>
      <c r="CC25">
        <v>0.5554</v>
      </c>
      <c r="CD25">
        <v>0.54079999999999995</v>
      </c>
      <c r="CE25">
        <v>0.52549999999999997</v>
      </c>
      <c r="CF25">
        <v>0.50929999999999997</v>
      </c>
      <c r="CG25">
        <v>0.4924</v>
      </c>
      <c r="CH25">
        <v>0.47470000000000001</v>
      </c>
      <c r="CI25">
        <v>0.45629999999999998</v>
      </c>
      <c r="CJ25">
        <v>0.43709999999999999</v>
      </c>
      <c r="CK25">
        <v>0.41710000000000003</v>
      </c>
      <c r="CL25">
        <v>0.39629999999999999</v>
      </c>
      <c r="CM25">
        <v>0.37480000000000002</v>
      </c>
      <c r="CN25">
        <v>0.35249999999999998</v>
      </c>
      <c r="CO25">
        <v>0.32940000000000003</v>
      </c>
      <c r="CP25">
        <v>0.30549999999999999</v>
      </c>
      <c r="CQ25">
        <v>0.28089999999999998</v>
      </c>
      <c r="CR25">
        <v>0.2555</v>
      </c>
      <c r="CS25">
        <v>0.2293</v>
      </c>
      <c r="CT25">
        <v>0.20230000000000001</v>
      </c>
      <c r="CU25">
        <v>0.17460000000000001</v>
      </c>
      <c r="CV25">
        <v>0.14610000000000001</v>
      </c>
      <c r="CW25">
        <v>0.1169</v>
      </c>
    </row>
    <row r="26" spans="1:101" x14ac:dyDescent="0.2">
      <c r="A26" s="6" t="s">
        <v>56</v>
      </c>
      <c r="B26" s="6" t="s">
        <v>24</v>
      </c>
      <c r="C26" s="8">
        <v>21.0975</v>
      </c>
      <c r="D26" s="8">
        <f t="shared" si="0"/>
        <v>13.109378728227153</v>
      </c>
      <c r="E26">
        <v>3912</v>
      </c>
      <c r="F26">
        <v>0.59450000000000003</v>
      </c>
      <c r="G26">
        <v>0.63819999999999999</v>
      </c>
      <c r="H26">
        <v>0.67930000000000001</v>
      </c>
      <c r="I26">
        <v>0.71779999999999999</v>
      </c>
      <c r="J26">
        <v>0.75370000000000004</v>
      </c>
      <c r="K26">
        <v>0.78700000000000003</v>
      </c>
      <c r="L26">
        <v>0.81769999999999998</v>
      </c>
      <c r="M26">
        <v>0.8458</v>
      </c>
      <c r="N26">
        <v>0.87129999999999996</v>
      </c>
      <c r="O26">
        <v>0.89419999999999999</v>
      </c>
      <c r="P26">
        <v>0.91449999999999998</v>
      </c>
      <c r="Q26">
        <v>0.9335</v>
      </c>
      <c r="R26">
        <v>0.95250000000000001</v>
      </c>
      <c r="S26">
        <v>0.96960000000000002</v>
      </c>
      <c r="T26">
        <v>0.9829</v>
      </c>
      <c r="U26">
        <v>0.99239999999999995</v>
      </c>
      <c r="V26">
        <v>0.99809999999999999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0.99970000000000003</v>
      </c>
      <c r="AF26">
        <v>0.99890000000000001</v>
      </c>
      <c r="AG26">
        <v>0.99750000000000005</v>
      </c>
      <c r="AH26">
        <v>0.99560000000000004</v>
      </c>
      <c r="AI26">
        <v>0.99309999999999998</v>
      </c>
      <c r="AJ26">
        <v>0.99009999999999998</v>
      </c>
      <c r="AK26">
        <v>0.98650000000000004</v>
      </c>
      <c r="AL26">
        <v>0.98229999999999995</v>
      </c>
      <c r="AM26">
        <v>0.97760000000000002</v>
      </c>
      <c r="AN26">
        <v>0.97240000000000004</v>
      </c>
      <c r="AO26">
        <v>0.96660000000000001</v>
      </c>
      <c r="AP26">
        <v>0.96020000000000005</v>
      </c>
      <c r="AQ26">
        <v>0.95330000000000004</v>
      </c>
      <c r="AR26">
        <v>0.94579999999999997</v>
      </c>
      <c r="AS26">
        <v>0.93779999999999997</v>
      </c>
      <c r="AT26">
        <v>0.92930000000000001</v>
      </c>
      <c r="AU26">
        <v>0.92010000000000003</v>
      </c>
      <c r="AV26">
        <v>0.91049999999999998</v>
      </c>
      <c r="AW26">
        <v>0.90029999999999999</v>
      </c>
      <c r="AX26">
        <v>0.88980000000000004</v>
      </c>
      <c r="AY26">
        <v>0.87929999999999997</v>
      </c>
      <c r="AZ26">
        <v>0.86880000000000002</v>
      </c>
      <c r="BA26">
        <v>0.85829999999999995</v>
      </c>
      <c r="BB26">
        <v>0.8478</v>
      </c>
      <c r="BC26">
        <v>0.83730000000000004</v>
      </c>
      <c r="BD26">
        <v>0.82679999999999998</v>
      </c>
      <c r="BE26">
        <v>0.81630000000000003</v>
      </c>
      <c r="BF26">
        <v>0.80579999999999996</v>
      </c>
      <c r="BG26">
        <v>0.79530000000000001</v>
      </c>
      <c r="BH26">
        <v>0.78480000000000005</v>
      </c>
      <c r="BI26">
        <v>0.77429999999999999</v>
      </c>
      <c r="BJ26">
        <v>0.76380000000000003</v>
      </c>
      <c r="BK26">
        <v>0.75329999999999997</v>
      </c>
      <c r="BL26">
        <v>0.74280000000000002</v>
      </c>
      <c r="BM26">
        <v>0.73229999999999995</v>
      </c>
      <c r="BN26">
        <v>0.7218</v>
      </c>
      <c r="BO26">
        <v>0.71130000000000004</v>
      </c>
      <c r="BP26">
        <v>0.70079999999999998</v>
      </c>
      <c r="BQ26">
        <v>0.69030000000000002</v>
      </c>
      <c r="BR26">
        <v>0.67979999999999996</v>
      </c>
      <c r="BS26">
        <v>0.66930000000000001</v>
      </c>
      <c r="BT26">
        <v>0.65880000000000005</v>
      </c>
      <c r="BU26">
        <v>0.64829999999999999</v>
      </c>
      <c r="BV26">
        <v>0.63780000000000003</v>
      </c>
      <c r="BW26">
        <v>0.62729999999999997</v>
      </c>
      <c r="BX26">
        <v>0.61680000000000001</v>
      </c>
      <c r="BY26">
        <v>0.60589999999999999</v>
      </c>
      <c r="BZ26">
        <v>0.59419999999999995</v>
      </c>
      <c r="CA26">
        <v>0.58179999999999998</v>
      </c>
      <c r="CB26">
        <v>0.56869999999999998</v>
      </c>
      <c r="CC26">
        <v>0.55479999999999996</v>
      </c>
      <c r="CD26">
        <v>0.54010000000000002</v>
      </c>
      <c r="CE26">
        <v>0.52459999999999996</v>
      </c>
      <c r="CF26">
        <v>0.50839999999999996</v>
      </c>
      <c r="CG26">
        <v>0.49149999999999999</v>
      </c>
      <c r="CH26">
        <v>0.4738</v>
      </c>
      <c r="CI26">
        <v>0.45529999999999998</v>
      </c>
      <c r="CJ26">
        <v>0.436</v>
      </c>
      <c r="CK26">
        <v>0.41599999999999998</v>
      </c>
      <c r="CL26">
        <v>0.39529999999999998</v>
      </c>
      <c r="CM26">
        <v>0.37380000000000002</v>
      </c>
      <c r="CN26">
        <v>0.35149999999999998</v>
      </c>
      <c r="CO26">
        <v>0.32840000000000003</v>
      </c>
      <c r="CP26">
        <v>0.30459999999999998</v>
      </c>
      <c r="CQ26">
        <v>0.28010000000000002</v>
      </c>
      <c r="CR26">
        <v>0.25480000000000003</v>
      </c>
      <c r="CS26">
        <v>0.22869999999999999</v>
      </c>
      <c r="CT26">
        <v>0.20180000000000001</v>
      </c>
      <c r="CU26">
        <v>0.17419999999999999</v>
      </c>
      <c r="CV26">
        <v>0.1459</v>
      </c>
      <c r="CW26">
        <v>0.1168</v>
      </c>
    </row>
    <row r="27" spans="1:101" x14ac:dyDescent="0.2">
      <c r="A27" s="6" t="s">
        <v>57</v>
      </c>
      <c r="B27" t="s">
        <v>26</v>
      </c>
      <c r="C27" s="8">
        <v>25</v>
      </c>
      <c r="D27" s="8">
        <f t="shared" si="0"/>
        <v>15.534279805933348</v>
      </c>
      <c r="E27">
        <v>4665</v>
      </c>
      <c r="F27">
        <v>0.65249999999999997</v>
      </c>
      <c r="G27">
        <v>0.69240000000000002</v>
      </c>
      <c r="H27">
        <v>0.73009999999999997</v>
      </c>
      <c r="I27">
        <v>0.76559999999999995</v>
      </c>
      <c r="J27">
        <v>0.79890000000000005</v>
      </c>
      <c r="K27">
        <v>0.83</v>
      </c>
      <c r="L27">
        <v>0.8589</v>
      </c>
      <c r="M27">
        <v>0.88560000000000005</v>
      </c>
      <c r="N27">
        <v>0.91010000000000002</v>
      </c>
      <c r="O27">
        <v>0.93240000000000001</v>
      </c>
      <c r="P27">
        <v>0.95250000000000001</v>
      </c>
      <c r="Q27">
        <v>0.97150000000000003</v>
      </c>
      <c r="R27">
        <v>0.99050000000000005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0.99970000000000003</v>
      </c>
      <c r="AF27">
        <v>0.99890000000000001</v>
      </c>
      <c r="AG27">
        <v>0.99750000000000005</v>
      </c>
      <c r="AH27">
        <v>0.99550000000000005</v>
      </c>
      <c r="AI27">
        <v>0.99299999999999999</v>
      </c>
      <c r="AJ27">
        <v>0.9899</v>
      </c>
      <c r="AK27">
        <v>0.98629999999999995</v>
      </c>
      <c r="AL27">
        <v>0.98209999999999997</v>
      </c>
      <c r="AM27">
        <v>0.97740000000000005</v>
      </c>
      <c r="AN27">
        <v>0.97199999999999998</v>
      </c>
      <c r="AO27">
        <v>0.96619999999999995</v>
      </c>
      <c r="AP27">
        <v>0.9597</v>
      </c>
      <c r="AQ27">
        <v>0.95279999999999998</v>
      </c>
      <c r="AR27">
        <v>0.94520000000000004</v>
      </c>
      <c r="AS27">
        <v>0.93710000000000004</v>
      </c>
      <c r="AT27">
        <v>0.9284</v>
      </c>
      <c r="AU27">
        <v>0.91920000000000002</v>
      </c>
      <c r="AV27">
        <v>0.90939999999999999</v>
      </c>
      <c r="AW27">
        <v>0.89910000000000001</v>
      </c>
      <c r="AX27">
        <v>0.88849999999999996</v>
      </c>
      <c r="AY27">
        <v>0.87780000000000002</v>
      </c>
      <c r="AZ27">
        <v>0.86719999999999997</v>
      </c>
      <c r="BA27">
        <v>0.85660000000000003</v>
      </c>
      <c r="BB27">
        <v>0.84599999999999997</v>
      </c>
      <c r="BC27">
        <v>0.83540000000000003</v>
      </c>
      <c r="BD27">
        <v>0.82469999999999999</v>
      </c>
      <c r="BE27">
        <v>0.81410000000000005</v>
      </c>
      <c r="BF27">
        <v>0.80349999999999999</v>
      </c>
      <c r="BG27">
        <v>0.79290000000000005</v>
      </c>
      <c r="BH27">
        <v>0.78220000000000001</v>
      </c>
      <c r="BI27">
        <v>0.77159999999999995</v>
      </c>
      <c r="BJ27">
        <v>0.76100000000000001</v>
      </c>
      <c r="BK27">
        <v>0.75039999999999996</v>
      </c>
      <c r="BL27">
        <v>0.73980000000000001</v>
      </c>
      <c r="BM27">
        <v>0.72909999999999997</v>
      </c>
      <c r="BN27">
        <v>0.71850000000000003</v>
      </c>
      <c r="BO27">
        <v>0.70789999999999997</v>
      </c>
      <c r="BP27">
        <v>0.69730000000000003</v>
      </c>
      <c r="BQ27">
        <v>0.68659999999999999</v>
      </c>
      <c r="BR27">
        <v>0.67600000000000005</v>
      </c>
      <c r="BS27">
        <v>0.66539999999999999</v>
      </c>
      <c r="BT27">
        <v>0.65480000000000005</v>
      </c>
      <c r="BU27">
        <v>0.64410000000000001</v>
      </c>
      <c r="BV27">
        <v>0.63349999999999995</v>
      </c>
      <c r="BW27">
        <v>0.62290000000000001</v>
      </c>
      <c r="BX27">
        <v>0.61229999999999996</v>
      </c>
      <c r="BY27">
        <v>0.60109999999999997</v>
      </c>
      <c r="BZ27">
        <v>0.58909999999999996</v>
      </c>
      <c r="CA27">
        <v>0.57640000000000002</v>
      </c>
      <c r="CB27">
        <v>0.56289999999999996</v>
      </c>
      <c r="CC27">
        <v>0.54859999999999998</v>
      </c>
      <c r="CD27">
        <v>0.53349999999999997</v>
      </c>
      <c r="CE27">
        <v>0.51770000000000005</v>
      </c>
      <c r="CF27">
        <v>0.50109999999999999</v>
      </c>
      <c r="CG27">
        <v>0.48380000000000001</v>
      </c>
      <c r="CH27">
        <v>0.4657</v>
      </c>
      <c r="CI27">
        <v>0.44679999999999997</v>
      </c>
      <c r="CJ27">
        <v>0.42709999999999998</v>
      </c>
      <c r="CK27">
        <v>0.40670000000000001</v>
      </c>
      <c r="CL27">
        <v>0.38550000000000001</v>
      </c>
      <c r="CM27">
        <v>0.36349999999999999</v>
      </c>
      <c r="CN27">
        <v>0.3407</v>
      </c>
      <c r="CO27">
        <v>0.31719999999999998</v>
      </c>
      <c r="CP27">
        <v>0.29299999999999998</v>
      </c>
      <c r="CQ27">
        <v>0.26790000000000003</v>
      </c>
      <c r="CR27">
        <v>0.24210000000000001</v>
      </c>
      <c r="CS27">
        <v>0.2155</v>
      </c>
      <c r="CT27">
        <v>0.18809999999999999</v>
      </c>
      <c r="CU27">
        <v>0.16</v>
      </c>
      <c r="CV27">
        <v>0.13109999999999999</v>
      </c>
      <c r="CW27">
        <v>0.1014</v>
      </c>
    </row>
    <row r="28" spans="1:101" x14ac:dyDescent="0.2">
      <c r="A28" s="6" t="s">
        <v>58</v>
      </c>
      <c r="B28" t="s">
        <v>27</v>
      </c>
      <c r="C28" s="8">
        <v>30</v>
      </c>
      <c r="D28" s="8">
        <f t="shared" si="0"/>
        <v>18.641135767120019</v>
      </c>
      <c r="E28">
        <v>5660</v>
      </c>
      <c r="F28">
        <v>0.65249999999999997</v>
      </c>
      <c r="G28">
        <v>0.69240000000000002</v>
      </c>
      <c r="H28">
        <v>0.73009999999999997</v>
      </c>
      <c r="I28">
        <v>0.76559999999999995</v>
      </c>
      <c r="J28">
        <v>0.79890000000000005</v>
      </c>
      <c r="K28">
        <v>0.83</v>
      </c>
      <c r="L28">
        <v>0.8589</v>
      </c>
      <c r="M28">
        <v>0.88560000000000005</v>
      </c>
      <c r="N28">
        <v>0.91010000000000002</v>
      </c>
      <c r="O28">
        <v>0.93240000000000001</v>
      </c>
      <c r="P28">
        <v>0.95250000000000001</v>
      </c>
      <c r="Q28">
        <v>0.97150000000000003</v>
      </c>
      <c r="R28">
        <v>0.99050000000000005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0.99980000000000002</v>
      </c>
      <c r="AG28">
        <v>0.99890000000000001</v>
      </c>
      <c r="AH28">
        <v>0.99750000000000005</v>
      </c>
      <c r="AI28">
        <v>0.99539999999999995</v>
      </c>
      <c r="AJ28">
        <v>0.99280000000000002</v>
      </c>
      <c r="AK28">
        <v>0.98950000000000005</v>
      </c>
      <c r="AL28">
        <v>0.98570000000000002</v>
      </c>
      <c r="AM28">
        <v>0.98129999999999995</v>
      </c>
      <c r="AN28">
        <v>0.97619999999999996</v>
      </c>
      <c r="AO28">
        <v>0.97060000000000002</v>
      </c>
      <c r="AP28">
        <v>0.96430000000000005</v>
      </c>
      <c r="AQ28">
        <v>0.95750000000000002</v>
      </c>
      <c r="AR28">
        <v>0.95</v>
      </c>
      <c r="AS28">
        <v>0.94199999999999995</v>
      </c>
      <c r="AT28">
        <v>0.93330000000000002</v>
      </c>
      <c r="AU28">
        <v>0.92410000000000003</v>
      </c>
      <c r="AV28">
        <v>0.91420000000000001</v>
      </c>
      <c r="AW28">
        <v>0.90380000000000005</v>
      </c>
      <c r="AX28">
        <v>0.89300000000000002</v>
      </c>
      <c r="AY28">
        <v>0.88219999999999998</v>
      </c>
      <c r="AZ28">
        <v>0.87150000000000005</v>
      </c>
      <c r="BA28">
        <v>0.86070000000000002</v>
      </c>
      <c r="BB28">
        <v>0.85</v>
      </c>
      <c r="BC28">
        <v>0.83919999999999995</v>
      </c>
      <c r="BD28">
        <v>0.82850000000000001</v>
      </c>
      <c r="BE28">
        <v>0.81769999999999998</v>
      </c>
      <c r="BF28">
        <v>0.80700000000000005</v>
      </c>
      <c r="BG28">
        <v>0.79620000000000002</v>
      </c>
      <c r="BH28">
        <v>0.78549999999999998</v>
      </c>
      <c r="BI28">
        <v>0.77470000000000006</v>
      </c>
      <c r="BJ28">
        <v>0.76400000000000001</v>
      </c>
      <c r="BK28">
        <v>0.75319999999999998</v>
      </c>
      <c r="BL28">
        <v>0.74239999999999995</v>
      </c>
      <c r="BM28">
        <v>0.73170000000000002</v>
      </c>
      <c r="BN28">
        <v>0.72089999999999999</v>
      </c>
      <c r="BO28">
        <v>0.71020000000000005</v>
      </c>
      <c r="BP28">
        <v>0.69940000000000002</v>
      </c>
      <c r="BQ28">
        <v>0.68869999999999998</v>
      </c>
      <c r="BR28">
        <v>0.67789999999999995</v>
      </c>
      <c r="BS28">
        <v>0.66720000000000002</v>
      </c>
      <c r="BT28">
        <v>0.65639999999999998</v>
      </c>
      <c r="BU28">
        <v>0.64570000000000005</v>
      </c>
      <c r="BV28">
        <v>0.63490000000000002</v>
      </c>
      <c r="BW28">
        <v>0.62409999999999999</v>
      </c>
      <c r="BX28">
        <v>0.61329999999999996</v>
      </c>
      <c r="BY28">
        <v>0.6018</v>
      </c>
      <c r="BZ28">
        <v>0.58940000000000003</v>
      </c>
      <c r="CA28">
        <v>0.57630000000000003</v>
      </c>
      <c r="CB28">
        <v>0.5625</v>
      </c>
      <c r="CC28">
        <v>0.54779999999999995</v>
      </c>
      <c r="CD28">
        <v>0.5323</v>
      </c>
      <c r="CE28">
        <v>0.5161</v>
      </c>
      <c r="CF28">
        <v>0.49909999999999999</v>
      </c>
      <c r="CG28">
        <v>0.48130000000000001</v>
      </c>
      <c r="CH28">
        <v>0.46279999999999999</v>
      </c>
      <c r="CI28">
        <v>0.44340000000000002</v>
      </c>
      <c r="CJ28">
        <v>0.42330000000000001</v>
      </c>
      <c r="CK28">
        <v>0.40239999999999998</v>
      </c>
      <c r="CL28">
        <v>0.38069999999999998</v>
      </c>
      <c r="CM28">
        <v>0.35830000000000001</v>
      </c>
      <c r="CN28">
        <v>0.33500000000000002</v>
      </c>
      <c r="CO28">
        <v>0.311</v>
      </c>
      <c r="CP28">
        <v>0.28620000000000001</v>
      </c>
      <c r="CQ28">
        <v>0.2606</v>
      </c>
      <c r="CR28">
        <v>0.23419999999999999</v>
      </c>
      <c r="CS28">
        <v>0.20710000000000001</v>
      </c>
      <c r="CT28">
        <v>0.1792</v>
      </c>
      <c r="CU28">
        <v>0.15040000000000001</v>
      </c>
      <c r="CV28">
        <v>0.121</v>
      </c>
      <c r="CW28">
        <v>9.0700000000000003E-2</v>
      </c>
    </row>
    <row r="29" spans="1:101" x14ac:dyDescent="0.2">
      <c r="A29" s="6" t="s">
        <v>59</v>
      </c>
      <c r="B29" t="s">
        <v>28</v>
      </c>
      <c r="C29" s="8">
        <v>42.195</v>
      </c>
      <c r="D29" s="8">
        <f t="shared" si="0"/>
        <v>26.218757456454306</v>
      </c>
      <c r="E29">
        <v>8125</v>
      </c>
      <c r="F29">
        <v>0.69299999999999995</v>
      </c>
      <c r="G29">
        <v>0.72629999999999995</v>
      </c>
      <c r="H29">
        <v>0.75780000000000003</v>
      </c>
      <c r="I29">
        <v>0.78739999999999999</v>
      </c>
      <c r="J29">
        <v>0.81520000000000004</v>
      </c>
      <c r="K29">
        <v>0.84130000000000005</v>
      </c>
      <c r="L29">
        <v>0.86539999999999995</v>
      </c>
      <c r="M29">
        <v>0.88780000000000003</v>
      </c>
      <c r="N29">
        <v>0.90839999999999999</v>
      </c>
      <c r="O29">
        <v>0.92710000000000004</v>
      </c>
      <c r="P29">
        <v>0.94399999999999995</v>
      </c>
      <c r="Q29">
        <v>0.96</v>
      </c>
      <c r="R29">
        <v>0.97599999999999998</v>
      </c>
      <c r="S29">
        <v>0.98929999999999996</v>
      </c>
      <c r="T29">
        <v>0.99729999999999996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0.99980000000000002</v>
      </c>
      <c r="AG29">
        <v>0.99890000000000001</v>
      </c>
      <c r="AH29">
        <v>0.99739999999999995</v>
      </c>
      <c r="AI29">
        <v>0.99529999999999996</v>
      </c>
      <c r="AJ29">
        <v>0.99260000000000004</v>
      </c>
      <c r="AK29">
        <v>0.98929999999999996</v>
      </c>
      <c r="AL29">
        <v>0.98540000000000005</v>
      </c>
      <c r="AM29">
        <v>0.98080000000000001</v>
      </c>
      <c r="AN29">
        <v>0.97570000000000001</v>
      </c>
      <c r="AO29">
        <v>0.96989999999999998</v>
      </c>
      <c r="AP29">
        <v>0.96350000000000002</v>
      </c>
      <c r="AQ29">
        <v>0.95650000000000002</v>
      </c>
      <c r="AR29">
        <v>0.94889999999999997</v>
      </c>
      <c r="AS29">
        <v>0.94059999999999999</v>
      </c>
      <c r="AT29">
        <v>0.93179999999999996</v>
      </c>
      <c r="AU29">
        <v>0.92230000000000001</v>
      </c>
      <c r="AV29">
        <v>0.91220000000000001</v>
      </c>
      <c r="AW29">
        <v>0.90159999999999996</v>
      </c>
      <c r="AX29">
        <v>0.89059999999999995</v>
      </c>
      <c r="AY29">
        <v>0.87960000000000005</v>
      </c>
      <c r="AZ29">
        <v>0.86860000000000004</v>
      </c>
      <c r="BA29">
        <v>0.85760000000000003</v>
      </c>
      <c r="BB29">
        <v>0.84660000000000002</v>
      </c>
      <c r="BC29">
        <v>0.83560000000000001</v>
      </c>
      <c r="BD29">
        <v>0.8246</v>
      </c>
      <c r="BE29">
        <v>0.81359999999999999</v>
      </c>
      <c r="BF29">
        <v>0.80259999999999998</v>
      </c>
      <c r="BG29">
        <v>0.79159999999999997</v>
      </c>
      <c r="BH29">
        <v>0.78059999999999996</v>
      </c>
      <c r="BI29">
        <v>0.76959999999999995</v>
      </c>
      <c r="BJ29">
        <v>0.75860000000000005</v>
      </c>
      <c r="BK29">
        <v>0.74760000000000004</v>
      </c>
      <c r="BL29">
        <v>0.73660000000000003</v>
      </c>
      <c r="BM29">
        <v>0.72560000000000002</v>
      </c>
      <c r="BN29">
        <v>0.71460000000000001</v>
      </c>
      <c r="BO29">
        <v>0.7036</v>
      </c>
      <c r="BP29">
        <v>0.69259999999999999</v>
      </c>
      <c r="BQ29">
        <v>0.68159999999999998</v>
      </c>
      <c r="BR29">
        <v>0.67059999999999997</v>
      </c>
      <c r="BS29">
        <v>0.65959999999999996</v>
      </c>
      <c r="BT29">
        <v>0.64859999999999995</v>
      </c>
      <c r="BU29">
        <v>0.63759999999999994</v>
      </c>
      <c r="BV29">
        <v>0.62660000000000005</v>
      </c>
      <c r="BW29">
        <v>0.61560000000000004</v>
      </c>
      <c r="BX29">
        <v>0.60419999999999996</v>
      </c>
      <c r="BY29">
        <v>0.59199999999999997</v>
      </c>
      <c r="BZ29">
        <v>0.57899999999999996</v>
      </c>
      <c r="CA29">
        <v>0.56520000000000004</v>
      </c>
      <c r="CB29">
        <v>0.55059999999999998</v>
      </c>
      <c r="CC29">
        <v>0.53520000000000001</v>
      </c>
      <c r="CD29">
        <v>0.51900000000000002</v>
      </c>
      <c r="CE29">
        <v>0.502</v>
      </c>
      <c r="CF29">
        <v>0.48420000000000002</v>
      </c>
      <c r="CG29">
        <v>0.46560000000000001</v>
      </c>
      <c r="CH29">
        <v>0.44619999999999999</v>
      </c>
      <c r="CI29">
        <v>0.42599999999999999</v>
      </c>
      <c r="CJ29">
        <v>0.40500000000000003</v>
      </c>
      <c r="CK29">
        <v>0.38319999999999999</v>
      </c>
      <c r="CL29">
        <v>0.36059999999999998</v>
      </c>
      <c r="CM29">
        <v>0.3372</v>
      </c>
      <c r="CN29">
        <v>0.313</v>
      </c>
      <c r="CO29">
        <v>0.28799999999999998</v>
      </c>
      <c r="CP29">
        <v>0.26219999999999999</v>
      </c>
      <c r="CQ29">
        <v>0.2356</v>
      </c>
      <c r="CR29">
        <v>0.2082</v>
      </c>
      <c r="CS29">
        <v>0.18</v>
      </c>
      <c r="CT29">
        <v>0.151</v>
      </c>
      <c r="CU29">
        <v>0.1212</v>
      </c>
      <c r="CV29">
        <v>9.06E-2</v>
      </c>
      <c r="CW29">
        <v>5.9200000000000003E-2</v>
      </c>
    </row>
  </sheetData>
  <sheetProtection sheet="1" objects="1" scenarios="1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ColWidth="9.140625" defaultRowHeight="15" x14ac:dyDescent="0.25"/>
  <cols>
    <col min="1" max="1" width="87.85546875" style="9" bestFit="1" customWidth="1"/>
    <col min="2" max="16384" width="9.140625" style="9"/>
  </cols>
  <sheetData>
    <row r="1" spans="1:1" x14ac:dyDescent="0.25">
      <c r="A1" s="9" t="s">
        <v>60</v>
      </c>
    </row>
    <row r="2" spans="1:1" x14ac:dyDescent="0.25">
      <c r="A2" s="10" t="s">
        <v>61</v>
      </c>
    </row>
    <row r="3" spans="1:1" x14ac:dyDescent="0.25">
      <c r="A3" s="10" t="s">
        <v>62</v>
      </c>
    </row>
    <row r="4" spans="1:1" x14ac:dyDescent="0.25">
      <c r="A4" s="11" t="s">
        <v>63</v>
      </c>
    </row>
    <row r="5" spans="1:1" x14ac:dyDescent="0.25">
      <c r="A5" s="10" t="s">
        <v>64</v>
      </c>
    </row>
    <row r="6" spans="1:1" x14ac:dyDescent="0.25">
      <c r="A6" s="10"/>
    </row>
    <row r="7" spans="1:1" x14ac:dyDescent="0.25">
      <c r="A7" s="9" t="s">
        <v>65</v>
      </c>
    </row>
    <row r="8" spans="1:1" x14ac:dyDescent="0.25">
      <c r="A8" s="10" t="s">
        <v>66</v>
      </c>
    </row>
    <row r="9" spans="1:1" x14ac:dyDescent="0.25">
      <c r="A9" s="9" t="s">
        <v>67</v>
      </c>
    </row>
    <row r="10" spans="1:1" x14ac:dyDescent="0.25">
      <c r="A10" s="12" t="s">
        <v>68</v>
      </c>
    </row>
  </sheetData>
  <sheetProtection sheet="1" objects="1" scenarios="1"/>
  <hyperlinks>
    <hyperlink ref="A2" r:id="rId1"/>
    <hyperlink ref="A8" r:id="rId2"/>
    <hyperlink ref="A3" r:id="rId3"/>
    <hyperlink ref="A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Same age predictor</vt:lpstr>
      <vt:lpstr>Age Comparitor</vt:lpstr>
      <vt:lpstr>Race log</vt:lpstr>
      <vt:lpstr>Road Weights</vt:lpstr>
      <vt:lpstr>License</vt:lpstr>
      <vt:lpstr>Events</vt:lpstr>
    </vt:vector>
  </TitlesOfParts>
  <Company>Consumer Reports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Deitrick, Bernie</dc:creator>
  <cp:lastModifiedBy>Howard Grubb</cp:lastModifiedBy>
  <dcterms:created xsi:type="dcterms:W3CDTF">2019-03-22T21:06:48Z</dcterms:created>
  <dcterms:modified xsi:type="dcterms:W3CDTF">2019-03-26T16:41:06Z</dcterms:modified>
</cp:coreProperties>
</file>